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1" defaultThemeVersion="164011"/>
  <mc:AlternateContent xmlns:mc="http://schemas.openxmlformats.org/markup-compatibility/2006">
    <mc:Choice Requires="x15">
      <x15ac:absPath xmlns:x15ac="http://schemas.microsoft.com/office/spreadsheetml/2010/11/ac" url="N:\ЕСЭ-ГГ_ИРК\ОППР\_02_ПЛАН 13-1 ИГЭС\План ремонтных затрат Ф. 13-1 2023\Закупки 2023г\КФ АП (№155 ПЗ). Окна МЗ\Закупочная документация\Форма заявки на участие в закупке\"/>
    </mc:Choice>
  </mc:AlternateContent>
  <bookViews>
    <workbookView xWindow="0" yWindow="0" windowWidth="28800" windowHeight="12300" tabRatio="904" activeTab="2"/>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меня)'!$C$26</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меня)'!$B$2:$D$47</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<sst xmlns="http://schemas.openxmlformats.org/spreadsheetml/2006/main" count="652" uniqueCount="499">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</sst>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36"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s>
  <cellStyleXfs count="3">
    <xf numFmtId="0" fontId="0" fillId="0" borderId="0"/>
    <xf numFmtId="0" fontId="2" fillId="0" borderId="0" applyNumberFormat="0" applyFill="0" applyBorder="0" applyAlignment="0" applyProtection="0"/>
    <xf numFmtId="0" fontId="4" fillId="3" borderId="43" applyNumberFormat="0" applyFont="0" applyAlignment="0" applyProtection="0"/>
  </cellStyleXfs>
  <cellXfs count="363">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8" xfId="2" applyFont="1" applyBorder="1" applyAlignment="1" applyProtection="1">
      <alignment horizontal="left" vertical="center" wrapText="1"/>
      <protection hidden="1"/>
    </xf>
    <xf numFmtId="0" fontId="10" fillId="0" borderId="70" xfId="0" applyNumberFormat="1" applyFont="1" applyBorder="1" applyAlignment="1" applyProtection="1">
      <alignment horizontal="left" vertical="center" wrapText="1"/>
      <protection locked="0"/>
    </xf>
    <xf numFmtId="0" fontId="10" fillId="0" borderId="72" xfId="0" applyNumberFormat="1" applyFont="1" applyBorder="1" applyAlignment="1" applyProtection="1">
      <alignment horizontal="left" vertical="center" wrapText="1"/>
      <protection locked="0"/>
    </xf>
    <xf numFmtId="0" fontId="10" fillId="0" borderId="74" xfId="0" applyNumberFormat="1" applyFont="1" applyBorder="1" applyAlignment="1" applyProtection="1">
      <alignment horizontal="left" vertical="center" wrapText="1"/>
      <protection locked="0"/>
    </xf>
    <xf numFmtId="165" fontId="10" fillId="0" borderId="83" xfId="0" applyNumberFormat="1" applyFont="1" applyBorder="1" applyAlignment="1" applyProtection="1">
      <alignment horizontal="left" vertical="center" wrapText="1"/>
      <protection locked="0"/>
    </xf>
    <xf numFmtId="0" fontId="10" fillId="3" borderId="68" xfId="2" applyNumberFormat="1" applyFont="1" applyBorder="1" applyAlignment="1" applyProtection="1">
      <alignment horizontal="left" vertical="center" wrapText="1"/>
      <protection hidden="1"/>
    </xf>
    <xf numFmtId="0" fontId="10" fillId="3" borderId="70" xfId="2" applyNumberFormat="1" applyFont="1" applyBorder="1" applyAlignment="1" applyProtection="1">
      <alignment horizontal="left" vertical="center" wrapText="1"/>
      <protection hidden="1"/>
    </xf>
    <xf numFmtId="1" fontId="10" fillId="0" borderId="70" xfId="0" applyNumberFormat="1" applyFont="1" applyBorder="1" applyAlignment="1" applyProtection="1">
      <alignment horizontal="left" vertical="center" wrapText="1"/>
      <protection locked="0"/>
    </xf>
    <xf numFmtId="0" fontId="10" fillId="0" borderId="76" xfId="0" applyNumberFormat="1" applyFont="1" applyBorder="1" applyAlignment="1" applyProtection="1">
      <alignment horizontal="left" vertical="center" wrapText="1"/>
      <protection locked="0"/>
    </xf>
    <xf numFmtId="0" fontId="18" fillId="0" borderId="84" xfId="0" applyFont="1" applyBorder="1" applyAlignment="1">
      <alignment horizontal="left" vertical="center" wrapText="1"/>
    </xf>
    <xf numFmtId="49" fontId="10" fillId="0" borderId="81"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90"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6"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8" xfId="0" applyNumberFormat="1" applyFont="1" applyBorder="1" applyAlignment="1" applyProtection="1">
      <alignment horizontal="left" vertical="center" wrapText="1"/>
      <protection locked="0"/>
    </xf>
    <xf numFmtId="49" fontId="10" fillId="0" borderId="89"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1" xfId="0" applyFont="1" applyBorder="1" applyAlignment="1">
      <alignment horizontal="left" vertical="center" wrapText="1"/>
    </xf>
    <xf numFmtId="0" fontId="18" fillId="0" borderId="80" xfId="0" applyFont="1" applyBorder="1" applyAlignment="1">
      <alignment horizontal="left" vertical="center" wrapText="1"/>
    </xf>
    <xf numFmtId="0" fontId="10" fillId="0" borderId="0" xfId="0" applyFont="1" applyBorder="1" applyAlignment="1">
      <alignment horizontal="left" vertical="center"/>
    </xf>
    <xf numFmtId="49" fontId="18" fillId="0" borderId="39" xfId="0" applyNumberFormat="1" applyFont="1" applyBorder="1" applyAlignment="1">
      <alignment horizontal="left" vertical="center"/>
    </xf>
    <xf numFmtId="49" fontId="18" fillId="0" borderId="10" xfId="0" applyNumberFormat="1" applyFont="1" applyBorder="1" applyAlignment="1">
      <alignment horizontal="left" vertical="center"/>
    </xf>
    <xf numFmtId="49" fontId="18" fillId="0" borderId="40" xfId="0" applyNumberFormat="1" applyFont="1" applyBorder="1" applyAlignment="1">
      <alignment horizontal="left" vertical="center"/>
    </xf>
    <xf numFmtId="49" fontId="19" fillId="0" borderId="42"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2" xfId="0" applyNumberFormat="1" applyFont="1" applyBorder="1" applyAlignment="1">
      <alignment horizontal="center" vertical="center"/>
    </xf>
    <xf numFmtId="0" fontId="20" fillId="0" borderId="0" xfId="0" applyFont="1" applyAlignment="1">
      <alignment horizontal="left" vertical="center" wrapText="1"/>
    </xf>
    <xf numFmtId="0" fontId="14" fillId="0" borderId="0" xfId="0" applyFont="1" applyAlignment="1">
      <alignment horizontal="center" vertical="center"/>
    </xf>
    <xf numFmtId="0" fontId="9" fillId="0" borderId="91" xfId="0" applyFont="1" applyBorder="1" applyAlignment="1">
      <alignment vertical="center"/>
    </xf>
    <xf numFmtId="0" fontId="17" fillId="0" borderId="91" xfId="0" applyFont="1" applyBorder="1" applyAlignment="1">
      <alignment horizontal="left" vertical="center"/>
    </xf>
    <xf numFmtId="4" fontId="8" fillId="0" borderId="94"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5" xfId="0" applyFont="1" applyBorder="1" applyAlignment="1">
      <alignment horizontal="left" vertical="center" wrapText="1"/>
    </xf>
    <xf numFmtId="0" fontId="21" fillId="0" borderId="0" xfId="0" applyFont="1" applyAlignment="1">
      <alignment horizontal="left" vertical="center" wrapText="1"/>
    </xf>
    <xf numFmtId="0" fontId="8" fillId="0" borderId="93"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1"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1" xfId="0" applyFont="1" applyFill="1" applyBorder="1" applyAlignment="1">
      <alignment horizontal="left" vertical="center"/>
    </xf>
    <xf numFmtId="0" fontId="17" fillId="2" borderId="91"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1"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1"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0" fontId="16" fillId="0" borderId="0" xfId="1" applyFont="1" applyAlignment="1">
      <alignment horizontal="left" vertical="center"/>
    </xf>
    <xf numFmtId="0" fontId="9" fillId="0" borderId="0" xfId="0" applyFont="1" applyBorder="1" applyAlignment="1">
      <alignment vertical="center"/>
    </xf>
    <xf numFmtId="0" fontId="8"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right" vertical="center"/>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9" fillId="0" borderId="91" xfId="0" applyFont="1" applyBorder="1" applyAlignment="1" applyProtection="1">
      <alignment horizontal="left" vertical="center" wrapText="1"/>
      <protection hidden="1"/>
    </xf>
    <xf numFmtId="0" fontId="9" fillId="0" borderId="91" xfId="0" applyFont="1" applyBorder="1" applyAlignment="1">
      <alignment horizontal="left" vertical="center"/>
    </xf>
    <xf numFmtId="0" fontId="8" fillId="0" borderId="69" xfId="0" applyFont="1" applyBorder="1" applyAlignment="1">
      <alignment horizontal="left" vertical="center" wrapText="1"/>
    </xf>
    <xf numFmtId="0" fontId="8" fillId="0" borderId="48" xfId="0" applyFont="1" applyBorder="1" applyAlignment="1">
      <alignment horizontal="left" vertical="center" wrapText="1"/>
    </xf>
    <xf numFmtId="0" fontId="8" fillId="0" borderId="31" xfId="0" applyFont="1" applyBorder="1" applyAlignment="1">
      <alignment horizontal="left" vertical="center" wrapText="1"/>
    </xf>
    <xf numFmtId="0" fontId="8" fillId="0" borderId="67" xfId="0" applyFont="1" applyBorder="1" applyAlignment="1">
      <alignment horizontal="left" vertical="center" wrapText="1"/>
    </xf>
    <xf numFmtId="0" fontId="8" fillId="0" borderId="71" xfId="0" applyFont="1" applyBorder="1" applyAlignment="1">
      <alignment horizontal="left" vertical="center" wrapText="1"/>
    </xf>
    <xf numFmtId="0" fontId="8" fillId="0" borderId="66" xfId="0" applyFont="1" applyBorder="1" applyAlignment="1">
      <alignment horizontal="left" vertical="center" wrapText="1"/>
    </xf>
    <xf numFmtId="0" fontId="8" fillId="0" borderId="32" xfId="0" applyFont="1" applyBorder="1" applyAlignment="1">
      <alignment horizontal="left" vertical="center" wrapText="1"/>
    </xf>
    <xf numFmtId="0" fontId="8" fillId="0" borderId="65" xfId="0" applyFont="1" applyBorder="1" applyAlignment="1">
      <alignment horizontal="left" vertical="center" wrapText="1"/>
    </xf>
    <xf numFmtId="0" fontId="8" fillId="0" borderId="73" xfId="0" applyFont="1" applyBorder="1" applyAlignment="1">
      <alignment horizontal="left" vertical="center" wrapText="1"/>
    </xf>
    <xf numFmtId="0" fontId="8" fillId="0" borderId="64" xfId="0" applyFont="1" applyBorder="1" applyAlignment="1">
      <alignment horizontal="left" vertical="center" wrapText="1"/>
    </xf>
    <xf numFmtId="0" fontId="8" fillId="0" borderId="82" xfId="0" applyFont="1" applyBorder="1" applyAlignment="1">
      <alignment horizontal="left" vertical="center" wrapText="1"/>
    </xf>
    <xf numFmtId="0" fontId="8" fillId="0" borderId="52" xfId="0" applyFont="1" applyBorder="1" applyAlignment="1">
      <alignment horizontal="left" vertical="center" wrapText="1"/>
    </xf>
    <xf numFmtId="0" fontId="18" fillId="0" borderId="32" xfId="0" applyFont="1" applyBorder="1" applyAlignment="1">
      <alignment horizontal="left" vertical="center" wrapText="1"/>
    </xf>
    <xf numFmtId="0" fontId="18" fillId="0" borderId="65" xfId="0" applyFont="1" applyBorder="1" applyAlignment="1">
      <alignment horizontal="left" vertical="center" wrapText="1"/>
    </xf>
    <xf numFmtId="0" fontId="18" fillId="0" borderId="31" xfId="0" applyFont="1" applyBorder="1" applyAlignment="1">
      <alignment horizontal="left" vertical="center" wrapText="1"/>
    </xf>
    <xf numFmtId="0" fontId="18" fillId="0" borderId="67" xfId="0" applyFont="1" applyBorder="1" applyAlignment="1">
      <alignment horizontal="left" vertical="center" wrapText="1"/>
    </xf>
    <xf numFmtId="0" fontId="8" fillId="0" borderId="34" xfId="0" applyFont="1" applyBorder="1" applyAlignment="1">
      <alignment horizontal="left" vertical="center" wrapText="1"/>
    </xf>
    <xf numFmtId="0" fontId="8" fillId="0" borderId="85" xfId="0" applyFont="1" applyBorder="1" applyAlignment="1">
      <alignment horizontal="left" vertical="center" wrapText="1"/>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5" xfId="0" applyFont="1" applyBorder="1" applyAlignment="1">
      <alignment horizontal="left" vertical="center" wrapText="1"/>
    </xf>
    <xf numFmtId="0" fontId="8" fillId="0" borderId="87"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5" xfId="0" applyFont="1" applyFill="1" applyBorder="1" applyAlignment="1">
      <alignment horizontal="left" vertical="center" wrapText="1"/>
    </xf>
    <xf numFmtId="0" fontId="8" fillId="0" borderId="87" xfId="0" applyFont="1" applyBorder="1" applyAlignment="1">
      <alignment horizontal="left" vertical="center" wrapText="1"/>
    </xf>
    <xf numFmtId="0" fontId="9" fillId="0" borderId="0" xfId="0" applyFont="1" applyBorder="1" applyAlignment="1" applyProtection="1">
      <alignment horizontal="left" vertical="center"/>
      <protection hidden="1"/>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8"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6" xfId="0" applyFont="1" applyBorder="1" applyAlignment="1">
      <alignment horizontal="left" vertical="center" wrapText="1"/>
    </xf>
    <xf numFmtId="0" fontId="18" fillId="0" borderId="77" xfId="0" applyFont="1" applyBorder="1" applyAlignment="1">
      <alignment horizontal="left" vertical="center" wrapText="1"/>
    </xf>
    <xf numFmtId="0" fontId="18" fillId="0" borderId="47" xfId="0" applyFont="1" applyBorder="1" applyAlignment="1">
      <alignment horizontal="left" vertical="center" wrapText="1"/>
    </xf>
    <xf numFmtId="0" fontId="18" fillId="0" borderId="48" xfId="0" applyFont="1" applyBorder="1" applyAlignment="1">
      <alignment horizontal="left" vertical="center" wrapText="1"/>
    </xf>
    <xf numFmtId="0" fontId="10" fillId="0" borderId="60" xfId="0"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0" fillId="0" borderId="59" xfId="0" applyFont="1" applyBorder="1" applyAlignment="1" applyProtection="1">
      <alignment horizontal="left" vertical="center" wrapText="1"/>
      <protection hidden="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99" xfId="0" applyFont="1" applyBorder="1" applyAlignment="1">
      <alignment horizontal="left" vertical="center" wrapText="1"/>
    </xf>
    <xf numFmtId="0" fontId="18" fillId="0" borderId="78" xfId="0" applyFont="1" applyBorder="1" applyAlignment="1">
      <alignment horizontal="left" vertical="center" wrapText="1"/>
    </xf>
    <xf numFmtId="0" fontId="18" fillId="0" borderId="49" xfId="0" applyFont="1" applyBorder="1" applyAlignment="1">
      <alignment horizontal="left" vertical="center" wrapText="1"/>
    </xf>
    <xf numFmtId="0" fontId="18" fillId="0" borderId="50" xfId="0" applyFont="1" applyBorder="1" applyAlignment="1">
      <alignment horizontal="left" vertical="center" wrapText="1"/>
    </xf>
    <xf numFmtId="0" fontId="10" fillId="0" borderId="62" xfId="0" applyFont="1" applyBorder="1" applyAlignment="1" applyProtection="1">
      <alignment horizontal="left" vertical="center" wrapText="1"/>
      <protection hidden="1"/>
    </xf>
    <xf numFmtId="0" fontId="10" fillId="0" borderId="63"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3"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0" xfId="0" applyFont="1" applyBorder="1" applyAlignment="1">
      <alignment horizontal="center" vertical="center"/>
    </xf>
    <xf numFmtId="165" fontId="10" fillId="0" borderId="58" xfId="0" applyNumberFormat="1" applyFont="1" applyBorder="1" applyAlignment="1" applyProtection="1">
      <alignment horizontal="left" vertical="center" wrapText="1"/>
      <protection hidden="1"/>
    </xf>
    <xf numFmtId="165" fontId="10" fillId="0" borderId="59"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3" xfId="0" applyNumberFormat="1" applyFont="1" applyBorder="1" applyAlignment="1" applyProtection="1">
      <alignment horizontal="left" vertical="center" wrapText="1"/>
      <protection hidden="1"/>
    </xf>
    <xf numFmtId="0" fontId="10" fillId="0" borderId="55"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10" fillId="0" borderId="61" xfId="0" applyNumberFormat="1" applyFont="1" applyBorder="1" applyAlignment="1" applyProtection="1">
      <alignment horizontal="left" vertical="center" wrapText="1"/>
      <protection hidden="1"/>
    </xf>
    <xf numFmtId="0" fontId="18" fillId="0" borderId="79"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55"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1" fontId="10" fillId="0" borderId="59" xfId="0" applyNumberFormat="1" applyFont="1" applyBorder="1" applyAlignment="1" applyProtection="1">
      <alignment horizontal="left" vertical="center" wrapText="1"/>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49" fontId="8" fillId="0" borderId="0" xfId="0" applyNumberFormat="1" applyFont="1" applyBorder="1" applyAlignment="1">
      <alignment horizontal="left" vertical="center" wrapText="1"/>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0" fontId="8" fillId="0" borderId="0" xfId="0" applyFont="1" applyAlignment="1">
      <alignment horizontal="center" vertical="center" wrapText="1"/>
    </xf>
    <xf numFmtId="0" fontId="9" fillId="0" borderId="100" xfId="0" applyFont="1" applyBorder="1" applyAlignment="1">
      <alignment horizontal="center" vertical="center"/>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1"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9" fillId="2" borderId="3" xfId="0" applyFont="1" applyFill="1" applyBorder="1" applyAlignment="1">
      <alignment horizontal="left" vertical="center"/>
    </xf>
    <xf numFmtId="0" fontId="21" fillId="2" borderId="11"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1"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1"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7" fillId="0" borderId="11" xfId="0" applyFont="1" applyBorder="1" applyAlignment="1">
      <alignment horizontal="left" vertical="center"/>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21" fillId="0" borderId="11" xfId="0" applyFont="1" applyBorder="1" applyAlignment="1">
      <alignment horizontal="left" vertical="center"/>
    </xf>
    <xf numFmtId="0" fontId="8" fillId="2" borderId="9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1">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4.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1" headerRowDxfId="257" dataDxfId="256" totalsRowDxfId="255">
  <autoFilter ref="B9:D21"/>
  <tableColumns count="3">
    <tableColumn id="1" name="№" totalsRowLabel="Итог" dataDxfId="254"/>
    <tableColumn id="2" name="Показатель" dataDxfId="253" totalsRowDxfId="252"/>
    <tableColumn id="3" name="Значение" dataDxfId="251"/>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6" dataDxfId="84" headerRowBorderDxfId="85" tableBorderDxfId="83" totalsRowBorderDxfId="82">
  <autoFilter ref="B11:P21"/>
  <tableColumns count="15">
    <tableColumn id="1" name="0" dataDxfId="81">
      <calculatedColumnFormula>IF(ISNUMBER(OFFSET(B12,-1,0)), OFFSET(B12,-1,0)+1, 1)</calculatedColumnFormula>
    </tableColumn>
    <tableColumn id="10" name="0.1" dataDxfId="80">
      <calculatedColumnFormula>ОсновнаяИнформация_НаименованиеУчастника</calculatedColumnFormula>
    </tableColumn>
    <tableColumn id="11" name="0.2" dataDxfId="79">
      <calculatedColumnFormula>Оферта_ИНН</calculatedColumnFormula>
    </tableColumn>
    <tableColumn id="2" name="1" dataDxfId="78"/>
    <tableColumn id="3" name="2" dataDxfId="77"/>
    <tableColumn id="4" name="3" dataDxfId="76"/>
    <tableColumn id="14" name="Столбец1" dataDxfId="75"/>
    <tableColumn id="5" name="5" dataDxfId="74"/>
    <tableColumn id="6" name="6" dataDxfId="73"/>
    <tableColumn id="7" name="7" dataDxfId="72"/>
    <tableColumn id="8" name="8" dataDxfId="71"/>
    <tableColumn id="9" name="9" dataDxfId="70"/>
    <tableColumn id="12" name="10" dataDxfId="69"/>
    <tableColumn id="13" name="11" dataDxfId="68"/>
    <tableColumn id="15" name="12" dataDxfId="67"/>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58" dataDxfId="56" headerRowBorderDxfId="57" tableBorderDxfId="55" totalsRowBorderDxfId="54">
  <autoFilter ref="B11:K21"/>
  <tableColumns count="10">
    <tableColumn id="1" name="0" dataDxfId="53">
      <calculatedColumnFormula>IF(ISNUMBER(OFFSET(B12,-1,0)), OFFSET(B12,-1,0)+1,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9" name="6" dataDxfId="45"/>
    <tableColumn id="7" name="7" dataDxfId="44"/>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0" dataDxfId="28" headerRowBorderDxfId="29" tableBorderDxfId="27" totalsRowBorderDxfId="26">
  <autoFilter ref="B13:M23"/>
  <tableColumns count="12">
    <tableColumn id="1" name="0" dataDxfId="25">
      <calculatedColumnFormula>IF(ISNUMBER(OFFSET(B14,-1,0)), OFFSET(B14,-1,0)+1, 1)</calculatedColumnFormula>
    </tableColumn>
    <tableColumn id="10" name="0.1" dataDxfId="24">
      <calculatedColumnFormula>ОсновнаяИнформация_НаименованиеУчастника</calculatedColumnFormula>
    </tableColumn>
    <tableColumn id="11" name="0.2" dataDxfId="23">
      <calculatedColumnFormula>ОсновнаяИнформация_ИННУчастника</calculatedColumnFormula>
    </tableColumn>
    <tableColumn id="2" name="1" dataDxfId="22"/>
    <tableColumn id="3" name="2" dataDxfId="21"/>
    <tableColumn id="4" name="3" dataDxfId="20"/>
    <tableColumn id="5" name="4" dataDxfId="19"/>
    <tableColumn id="6" name="5" dataDxfId="18"/>
    <tableColumn id="12" name="6" dataDxfId="17"/>
    <tableColumn id="13" name="7" dataDxfId="16"/>
    <tableColumn id="7" name="9" dataDxfId="15"/>
    <tableColumn id="8" name="10" dataDxfId="14"/>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0" dataDxfId="9">
  <autoFilter ref="A1:H2"/>
  <tableColumns count="8">
    <tableColumn id="1" name="Наименование участника" dataDxfId="8">
      <calculatedColumnFormula>ОсновнаяИнформация_СокрНаименование</calculatedColumnFormula>
    </tableColumn>
    <tableColumn id="2" name="ИНН" dataDxfId="7">
      <calculatedColumnFormula>ОсновнаяИнформация_ИННУчастника</calculatedColumnFormula>
    </tableColumn>
    <tableColumn id="3" name="КПП" dataDxfId="6">
      <calculatedColumnFormula>ОсновнаяИнформация_КППУчастника</calculatedColumnFormula>
    </tableColumn>
    <tableColumn id="4" name="Город местонахождения" dataDxfId="5">
      <calculatedColumnFormula>ОсновнаяИнформация_МестонахождениеУчастника</calculatedColumnFormula>
    </tableColumn>
    <tableColumn id="5" name="Представитель участника" dataDxfId="4">
      <calculatedColumnFormula>Анкета!D34</calculatedColumnFormula>
    </tableColumn>
    <tableColumn id="6" name="Телефон представителя" dataDxfId="3">
      <calculatedColumnFormula>Анкета!D36</calculatedColumnFormula>
    </tableColumn>
    <tableColumn id="7" name="Эл почта представителя" dataDxfId="2">
      <calculatedColumnFormula>Анкета!D38</calculatedColumnFormula>
    </tableColumn>
    <tableColumn id="8" name="СМСП" dataDxfId="1">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19" dataDxfId="218" tableBorderDxfId="217" totalsRowBorderDxfId="216">
  <tableColumns count="1">
    <tableColumn id="1" name="Столбец1" headerRowDxfId="215" dataDxfId="214">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2" headerRowCount="0" totalsRowShown="0" headerRowDxfId="190" dataDxfId="189" tableBorderDxfId="188">
  <tableColumns count="5">
    <tableColumn id="1" name="Столбец1" headerRowDxfId="187" dataDxfId="186">
      <calculatedColumnFormula>ROW()-28</calculatedColumnFormula>
    </tableColumn>
    <tableColumn id="2" name="Столбец2" headerRowDxfId="185" dataDxfId="184"/>
    <tableColumn id="3" name="Столбец3" headerRowDxfId="183" dataDxfId="182"/>
    <tableColumn id="4" name="Столбец4" headerRowDxfId="181" dataDxfId="180"/>
    <tableColumn id="5" name="Столбец5" headerRowDxfId="179" dataDxfId="178"/>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0" dataDxfId="158" headerRowBorderDxfId="159" tableBorderDxfId="157">
  <autoFilter ref="B9:F38"/>
  <tableColumns count="5">
    <tableColumn id="1" name="№" dataDxfId="156"/>
    <tableColumn id="2" name="Требование" dataDxfId="155"/>
    <tableColumn id="3" name="Документы (сведения), подтверждающие соответствие требованию" dataDxfId="154"/>
    <tableColumn id="4" name="Соответствие требованию" dataDxfId="153"/>
    <tableColumn id="5" name="Ссылка на папку с документом" dataDxfId="152"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2" dataDxfId="140" headerRowBorderDxfId="141" tableBorderDxfId="139" totalsRowBorderDxfId="138">
  <autoFilter ref="B10:K22"/>
  <tableColumns count="10">
    <tableColumn id="1" name="0" dataDxfId="137"/>
    <tableColumn id="2" name="1" dataDxfId="136"/>
    <tableColumn id="3" name="2" dataDxfId="135"/>
    <tableColumn id="4" name="3" dataDxfId="134"/>
    <tableColumn id="8" name="4" dataDxfId="133"/>
    <tableColumn id="7" name="5" dataDxfId="132"/>
    <tableColumn id="9" name="6" dataDxfId="131"/>
    <tableColumn id="5" name="7" dataDxfId="130"/>
    <tableColumn id="6" name="8" dataDxfId="129"/>
    <tableColumn id="10" name="9" dataDxfId="128"/>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tableColumns count="7">
    <tableColumn id="1" name="0" dataDxfId="119">
      <calculatedColumnFormula>IF(ISNUMBER(OFFSET(B11,-1,0)), OFFSET(B11,-1,0)+1, 1)</calculatedColumnFormula>
    </tableColumn>
    <tableColumn id="2" name="1" dataDxfId="118"/>
    <tableColumn id="3" name="2" dataDxfId="117"/>
    <tableColumn id="4" name="3" dataDxfId="116"/>
    <tableColumn id="5" name="4" dataDxfId="115"/>
    <tableColumn id="6" name="5" dataDxfId="114"/>
    <tableColumn id="7" name="6" dataDxfId="113"/>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09" dataDxfId="107" headerRowBorderDxfId="108" tableBorderDxfId="106" totalsRowBorderDxfId="105">
  <autoFilter ref="B12:P16"/>
  <tableColumns count="15">
    <tableColumn id="1" name="0" dataDxfId="104">
      <calculatedColumnFormula>IF(ISNUMBER(OFFSET(B13,-1,0)),OFFSET(B13,-1,0)+1,"")</calculatedColumnFormula>
    </tableColumn>
    <tableColumn id="2" name="1" dataDxfId="103"/>
    <tableColumn id="3" name="2" dataDxfId="102"/>
    <tableColumn id="4" name="3" dataDxfId="101"/>
    <tableColumn id="5" name="4" dataDxfId="100"/>
    <tableColumn id="6" name="5" dataDxfId="99"/>
    <tableColumn id="7" name="6" dataDxfId="98"/>
    <tableColumn id="8" name="7" dataDxfId="97"/>
    <tableColumn id="9" name="8" dataDxfId="96"/>
    <tableColumn id="10" name="9" dataDxfId="95"/>
    <tableColumn id="11" name="10" dataDxfId="94"/>
    <tableColumn id="12" name="11" dataDxfId="93"/>
    <tableColumn id="13" name="12" dataDxfId="92"/>
    <tableColumn id="14" name="13" dataDxfId="91"/>
    <tableColumn id="15" name="14" dataDxfId="90"/>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49"/>
  <sheetViews>
    <sheetView showGridLines="0" view="pageBreakPreview" zoomScaleNormal="85" zoomScaleSheetLayoutView="100" workbookViewId="0">
      <pane xSplit="3" ySplit="10" topLeftCell="D29"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22" t="s">
        <v>375</v>
      </c>
      <c r="C2" s="222"/>
      <c r="D2" s="9"/>
    </row>
    <row r="3" spans="1:4" s="5" customFormat="1" ht="18.75" customHeight="1" x14ac:dyDescent="0.25">
      <c r="A3" s="4"/>
      <c r="B3" s="224" t="s">
        <v>189</v>
      </c>
      <c r="C3" s="224"/>
      <c r="D3" s="224"/>
    </row>
    <row r="4" spans="1:4" ht="18.75" customHeight="1" x14ac:dyDescent="0.25">
      <c r="A4" s="6"/>
      <c r="B4" s="225" t="s">
        <v>450</v>
      </c>
      <c r="C4" s="225"/>
      <c r="D4" s="7"/>
    </row>
    <row r="5" spans="1:4" ht="18.75" customHeight="1" x14ac:dyDescent="0.25">
      <c r="A5" s="6"/>
      <c r="B5" s="226" t="s">
        <v>233</v>
      </c>
      <c r="C5" s="227"/>
      <c r="D5" s="7"/>
    </row>
    <row r="6" spans="1:4" ht="18.75" customHeight="1" x14ac:dyDescent="0.25">
      <c r="A6" s="6"/>
      <c r="B6" s="226" t="s">
        <v>483</v>
      </c>
      <c r="C6" s="227"/>
      <c r="D6" s="7"/>
    </row>
    <row r="7" spans="1:4" ht="18.75" customHeight="1" x14ac:dyDescent="0.25">
      <c r="A7" s="6"/>
      <c r="B7" s="230" t="s">
        <v>99</v>
      </c>
      <c r="C7" s="231"/>
      <c r="D7" s="9"/>
    </row>
    <row r="8" spans="1:4" ht="18.75" customHeight="1" x14ac:dyDescent="0.25">
      <c r="A8" s="6"/>
      <c r="B8" s="230" t="s">
        <v>100</v>
      </c>
      <c r="C8" s="231"/>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28" t="s">
        <v>465</v>
      </c>
      <c r="D26" s="228"/>
    </row>
    <row r="27" spans="1:4" ht="24.75" customHeight="1" x14ac:dyDescent="0.25">
      <c r="C27" s="228" t="s">
        <v>466</v>
      </c>
      <c r="D27" s="228"/>
    </row>
    <row r="28" spans="1:4" ht="54.75" customHeight="1" x14ac:dyDescent="0.25">
      <c r="C28" s="228" t="s">
        <v>467</v>
      </c>
      <c r="D28" s="228"/>
    </row>
    <row r="29" spans="1:4" ht="18.75" customHeight="1" x14ac:dyDescent="0.25">
      <c r="C29" s="229" t="s">
        <v>225</v>
      </c>
      <c r="D29" s="229"/>
    </row>
    <row r="30" spans="1:4" ht="18.75" customHeight="1" x14ac:dyDescent="0.25">
      <c r="C30" s="223" t="s">
        <v>229</v>
      </c>
      <c r="D30" s="223"/>
    </row>
    <row r="31" spans="1:4" ht="18.75" customHeight="1" x14ac:dyDescent="0.25">
      <c r="C31" s="221" t="str">
        <f>Анкета!B5</f>
        <v>Анкета участника закупок</v>
      </c>
      <c r="D31" s="221"/>
    </row>
    <row r="32" spans="1:4" ht="18.75" customHeight="1" x14ac:dyDescent="0.25">
      <c r="C32" s="221" t="str">
        <f>'Анкета. Виды работ'!B6</f>
        <v>Анкета участника закупок: виды работ</v>
      </c>
      <c r="D32" s="221"/>
    </row>
    <row r="33" spans="2:4" ht="18.75" customHeight="1" x14ac:dyDescent="0.25">
      <c r="C33" s="221" t="str">
        <f>'Анкета. Баланс'!B8</f>
        <v>Анкета участника закупок: данные бухгалтерской отчетности за</v>
      </c>
      <c r="D33" s="221"/>
    </row>
    <row r="34" spans="2:4" ht="18.75" customHeight="1" x14ac:dyDescent="0.25">
      <c r="C34" s="221" t="str">
        <f>'Соответствие требованиям'!B8</f>
        <v>Соответствие требованиям к участникам закупки</v>
      </c>
      <c r="D34" s="221"/>
    </row>
    <row r="35" spans="2:4" ht="18.75" customHeight="1" x14ac:dyDescent="0.25">
      <c r="C35" s="221" t="s">
        <v>458</v>
      </c>
      <c r="D35" s="221"/>
    </row>
    <row r="36" spans="2:4" ht="18.75" customHeight="1" x14ac:dyDescent="0.25">
      <c r="C36" s="221" t="str">
        <f>Кадры!B7</f>
        <v>Сведения о кадровых ресурсах</v>
      </c>
      <c r="D36" s="221"/>
    </row>
    <row r="37" spans="2:4" ht="18.75" customHeight="1" x14ac:dyDescent="0.25">
      <c r="C37" s="221" t="str">
        <f>МТР!B8</f>
        <v xml:space="preserve">Сведения о материально-технических ресурсах, иных материальных возможностях </v>
      </c>
      <c r="D37" s="221"/>
    </row>
    <row r="38" spans="2:4" ht="18.75" customHeight="1" x14ac:dyDescent="0.25">
      <c r="C38" s="221" t="str">
        <f>Собственники!B8</f>
        <v>Сведения о цепочке собственников юридического лица—участника закупки</v>
      </c>
      <c r="D38" s="221"/>
    </row>
    <row r="39" spans="2:4" ht="18.75" customHeight="1" x14ac:dyDescent="0.25">
      <c r="C39" s="221" t="str">
        <f>Опыт!B8</f>
        <v>Справка об опыте</v>
      </c>
      <c r="D39" s="221"/>
    </row>
    <row r="40" spans="2:4" ht="18.75" customHeight="1" x14ac:dyDescent="0.25">
      <c r="C40" s="221" t="str">
        <f>Претензии!B8</f>
        <v>Справка о претензиях заказчиков</v>
      </c>
      <c r="D40" s="221"/>
    </row>
    <row r="41" spans="2:4" ht="18.75" customHeight="1" x14ac:dyDescent="0.25">
      <c r="C41" s="221" t="str">
        <f>'Суд. решения'!B8</f>
        <v>Справка о судебных решениях</v>
      </c>
      <c r="D41" s="221"/>
    </row>
    <row r="42" spans="2:4" ht="18.75" customHeight="1" x14ac:dyDescent="0.25">
      <c r="C42" s="221" t="str">
        <f>Согласие!E9</f>
        <v>Согласие на обработку персональных данных</v>
      </c>
      <c r="D42" s="221"/>
    </row>
    <row r="43" spans="2:4" ht="30" customHeight="1" x14ac:dyDescent="0.25">
      <c r="C43" s="223" t="s">
        <v>230</v>
      </c>
      <c r="D43" s="223"/>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290" priority="101">
      <formula>AND(CELL("защита", A2)=0, NOT(ISBLANK(A2)))</formula>
    </cfRule>
    <cfRule type="expression" dxfId="289" priority="102">
      <formula>AND(CELL("защита", A2)=0, ISBLANK(A2))</formula>
    </cfRule>
    <cfRule type="expression" dxfId="288" priority="103">
      <formula>CELL("защита", A2)=0</formula>
    </cfRule>
  </conditionalFormatting>
  <conditionalFormatting sqref="C45:C49">
    <cfRule type="expression" dxfId="287" priority="98">
      <formula>AND(CELL("защита", C45)=0, NOT(ISBLANK(C45)))</formula>
    </cfRule>
    <cfRule type="expression" dxfId="286" priority="99">
      <formula>AND(CELL("защита", C45)=0, ISBLANK(C45))</formula>
    </cfRule>
    <cfRule type="expression" dxfId="285" priority="100">
      <formula>CELL("защита", C45)=0</formula>
    </cfRule>
  </conditionalFormatting>
  <conditionalFormatting sqref="D10 D15">
    <cfRule type="expression" dxfId="284" priority="72">
      <formula>AND(CELL("защита", D10)=0, ISBLANK(D10))</formula>
    </cfRule>
    <cfRule type="expression" dxfId="283" priority="73">
      <formula>CELL("защита", D10)=0</formula>
    </cfRule>
  </conditionalFormatting>
  <conditionalFormatting sqref="D5:D8">
    <cfRule type="expression" dxfId="282" priority="65">
      <formula>AND(CELL("защита", D5)=0, NOT(ISBLANK(D5)))</formula>
    </cfRule>
    <cfRule type="expression" dxfId="281" priority="66">
      <formula>AND(CELL("защита", D5)=0, ISBLANK(D5))</formula>
    </cfRule>
    <cfRule type="expression" dxfId="280" priority="67">
      <formula>CELL("защита", D5)=0</formula>
    </cfRule>
  </conditionalFormatting>
  <conditionalFormatting sqref="D10:D25">
    <cfRule type="expression" dxfId="279" priority="64">
      <formula>AND(CELL("защита", D10)=0, ISBLANK(D10))</formula>
    </cfRule>
    <cfRule type="expression" dxfId="278" priority="71">
      <formula>AND(CELL("защита", D10)=0, NOT(ISBLANK(D10)))</formula>
    </cfRule>
  </conditionalFormatting>
  <conditionalFormatting sqref="C22:C24">
    <cfRule type="expression" dxfId="277" priority="57">
      <formula>AND(CELL("защита", C22)=0, NOT(ISBLANK(C22)))</formula>
    </cfRule>
    <cfRule type="expression" dxfId="276" priority="58">
      <formula>AND(CELL("защита", C22)=0, ISBLANK(C22))</formula>
    </cfRule>
    <cfRule type="expression" dxfId="275" priority="59">
      <formula>CELL("защита", C22)=0</formula>
    </cfRule>
  </conditionalFormatting>
  <conditionalFormatting sqref="B22:B24">
    <cfRule type="expression" dxfId="274" priority="54">
      <formula>AND(CELL("защита", B22)=0, NOT(ISBLANK(B22)))</formula>
    </cfRule>
    <cfRule type="expression" dxfId="273" priority="55">
      <formula>AND(CELL("защита", B22)=0, ISBLANK(B22))</formula>
    </cfRule>
    <cfRule type="expression" dxfId="272" priority="56">
      <formula>CELL("защита", B22)=0</formula>
    </cfRule>
  </conditionalFormatting>
  <conditionalFormatting sqref="D2">
    <cfRule type="expression" dxfId="271" priority="39">
      <formula>AND(CELL("защита", D2)=0, NOT(ISBLANK(D2)))</formula>
    </cfRule>
    <cfRule type="expression" dxfId="270" priority="40">
      <formula>AND(CELL("защита", D2)=0, ISBLANK(D2))</formula>
    </cfRule>
    <cfRule type="expression" dxfId="269" priority="41">
      <formula>CELL("защита", D2)=0</formula>
    </cfRule>
  </conditionalFormatting>
  <conditionalFormatting sqref="A4">
    <cfRule type="expression" dxfId="268" priority="36">
      <formula>AND(CELL("защита", A4)=0, NOT(ISBLANK(A4)))</formula>
    </cfRule>
    <cfRule type="expression" dxfId="267" priority="37">
      <formula>AND(CELL("защита", A4)=0, ISBLANK(A4))</formula>
    </cfRule>
    <cfRule type="expression" dxfId="266" priority="38">
      <formula>CELL("защита", A4)=0</formula>
    </cfRule>
  </conditionalFormatting>
  <conditionalFormatting sqref="D4">
    <cfRule type="expression" dxfId="265" priority="33">
      <formula>AND(CELL("защита", D4)=0, NOT(ISBLANK(D4)))</formula>
    </cfRule>
    <cfRule type="expression" dxfId="264" priority="34">
      <formula>AND(CELL("защита", D4)=0, ISBLANK(D4))</formula>
    </cfRule>
    <cfRule type="expression" dxfId="263" priority="35">
      <formula>CELL("защита", D4)=0</formula>
    </cfRule>
  </conditionalFormatting>
  <conditionalFormatting sqref="B4">
    <cfRule type="expression" dxfId="262" priority="30">
      <formula>AND(CELL("защита", B4)=0, NOT(ISBLANK(B4)))</formula>
    </cfRule>
    <cfRule type="expression" dxfId="261" priority="31">
      <formula>AND(CELL("защита", B4)=0, ISBLANK(B4))</formula>
    </cfRule>
    <cfRule type="expression" dxfId="260" priority="32">
      <formula>CELL("защита", B4)=0</formula>
    </cfRule>
  </conditionalFormatting>
  <conditionalFormatting sqref="D45">
    <cfRule type="expression" dxfId="259" priority="1">
      <formula>AND(CELL("защита", D45)=0, ISBLANK(D45))</formula>
    </cfRule>
    <cfRule type="expression" dxfId="258"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22:D24 D45"/>
    <dataValidation allowBlank="1" showInputMessage="1" showErrorMessage="1" prompt="Версия файла от 30.01.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1" location="Анкета!A1" display="Анкета!A1"/>
    <hyperlink ref="C32" location="'Анкета. Виды работ'!A1" display="'Анкета. Виды работ'!A1"/>
    <hyperlink ref="C33" location="'Анкета. Баланс'!A1" display="'Анкета. Баланс'!A1"/>
    <hyperlink ref="C34" location="'Соответствие требованиям'!A1" display="'Соответствие требованиям'!A1"/>
    <hyperlink ref="C36" location="Кадры!A1" display="Кадры!A1"/>
    <hyperlink ref="C37" location="МТР!A1" display="МТР!A1"/>
    <hyperlink ref="C38" location="Собственники!A1" display="Собственники!A1"/>
    <hyperlink ref="C39" location="Опыт!A1" display="Опыт!A1"/>
    <hyperlink ref="C41" location="'Суд. решения'!A1" display="'Суд. решения'!A1"/>
    <hyperlink ref="C42" location="Согласие!A1" display="Согласие!A1"/>
    <hyperlink ref="C40" location="Претензии!A1" display="Претензии!A1"/>
    <hyperlink ref="C35" location="'Гарантийное письмо'!A1" display="Гарантийное письмо"/>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31" t="str">
        <f>'ОФЕРТА_ (начни с меня)'!B2:C2&amp;" "&amp;'ОФЕРТА_ (начни с меня)'!D2</f>
        <v xml:space="preserve">Заявка на участие в закупке № </v>
      </c>
      <c r="C2" s="331"/>
      <c r="D2" s="331"/>
      <c r="E2" s="331"/>
      <c r="F2" s="331"/>
      <c r="G2" s="331"/>
      <c r="H2" s="331"/>
      <c r="I2" s="124"/>
      <c r="J2" s="124"/>
    </row>
    <row r="3" spans="1:10" ht="25.5" customHeight="1" x14ac:dyDescent="0.25">
      <c r="B3" s="331" t="str">
        <f>'ОФЕРТА_ (начни с меня)'!B6:C6&amp;": "&amp;'ОФЕРТА_ (начни с меня)'!D6</f>
        <v xml:space="preserve">Способ закупки: </v>
      </c>
      <c r="C3" s="331"/>
      <c r="D3" s="331"/>
      <c r="E3" s="331"/>
      <c r="F3" s="331"/>
      <c r="G3" s="331"/>
      <c r="H3" s="331"/>
      <c r="I3" s="124"/>
      <c r="J3" s="124"/>
    </row>
    <row r="4" spans="1:10" ht="25.5" customHeight="1" x14ac:dyDescent="0.25">
      <c r="B4" s="332" t="str">
        <f>"Заказчик: "&amp;'ОФЕРТА_ (начни с меня)'!D4</f>
        <v xml:space="preserve">Заказчик: </v>
      </c>
      <c r="C4" s="332"/>
      <c r="D4" s="332"/>
      <c r="E4" s="332"/>
      <c r="F4" s="125"/>
      <c r="G4" s="125"/>
      <c r="H4" s="125"/>
      <c r="I4" s="124"/>
      <c r="J4" s="124"/>
    </row>
    <row r="5" spans="1:10" ht="25.5" customHeight="1" x14ac:dyDescent="0.25">
      <c r="B5" s="331" t="str">
        <f>"Предмет договора: "&amp;'ОФЕРТА_ (начни с меня)'!D10</f>
        <v xml:space="preserve">Предмет договора: </v>
      </c>
      <c r="C5" s="331"/>
      <c r="D5" s="331"/>
      <c r="E5" s="331"/>
      <c r="F5" s="331"/>
      <c r="G5" s="331"/>
      <c r="H5" s="331"/>
      <c r="I5" s="124"/>
      <c r="J5" s="124"/>
    </row>
    <row r="6" spans="1:10" ht="25.5" customHeight="1" x14ac:dyDescent="0.25">
      <c r="B6" s="311" t="str">
        <f>"Участник закупки: "&amp;IF(ISBLANK(Оферта_Наименование)," ",Оферта_Наименование)</f>
        <v xml:space="preserve">Участник закупки:  </v>
      </c>
      <c r="C6" s="311"/>
      <c r="D6" s="311"/>
      <c r="E6" s="311"/>
      <c r="F6" s="311"/>
      <c r="G6" s="311"/>
      <c r="H6" s="311"/>
      <c r="I6" s="186"/>
      <c r="J6" s="186"/>
    </row>
    <row r="7" spans="1:10" ht="25.5" customHeight="1" thickBot="1" x14ac:dyDescent="0.3">
      <c r="B7" s="333" t="str">
        <f>"ИНН: "&amp;IF(ISBLANK(Оферта_ИНН)," ",Оферта_ИНН)</f>
        <v xml:space="preserve">ИНН:  </v>
      </c>
      <c r="C7" s="333"/>
      <c r="D7" s="333"/>
      <c r="E7" s="126"/>
      <c r="F7" s="126"/>
      <c r="G7" s="126"/>
      <c r="H7" s="126"/>
      <c r="I7" s="186"/>
      <c r="J7" s="186"/>
    </row>
    <row r="8" spans="1:10" ht="25.5" customHeight="1" x14ac:dyDescent="0.25">
      <c r="A8" s="127"/>
      <c r="B8" s="330" t="s">
        <v>444</v>
      </c>
      <c r="C8" s="330"/>
      <c r="D8" s="330"/>
      <c r="E8" s="330"/>
      <c r="F8" s="330"/>
      <c r="G8" s="330"/>
      <c r="H8" s="330"/>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341" t="str">
        <f>"ИНН: "&amp;IF(ISBLANK(Оферта_ИНН)," ",Оферта_ИНН)</f>
        <v xml:space="preserve">ИНН:  </v>
      </c>
      <c r="C7" s="341"/>
      <c r="D7" s="341"/>
      <c r="E7" s="341"/>
      <c r="F7" s="136"/>
      <c r="G7" s="136"/>
      <c r="H7" s="136"/>
      <c r="I7" s="136"/>
      <c r="J7" s="136"/>
      <c r="K7" s="67"/>
      <c r="L7" s="67"/>
      <c r="M7" s="67"/>
      <c r="N7" s="67"/>
      <c r="O7" s="67"/>
      <c r="P7" s="67"/>
    </row>
    <row r="8" spans="2:16" ht="25.5" customHeight="1" x14ac:dyDescent="0.25">
      <c r="B8" s="342" t="s">
        <v>58</v>
      </c>
      <c r="C8" s="342"/>
      <c r="D8" s="342"/>
      <c r="E8" s="342"/>
      <c r="F8" s="342"/>
      <c r="G8" s="342"/>
      <c r="H8" s="342"/>
      <c r="I8" s="342"/>
      <c r="J8" s="342"/>
      <c r="K8" s="342"/>
      <c r="L8" s="342"/>
      <c r="M8" s="88"/>
      <c r="N8" s="88"/>
      <c r="O8" s="88"/>
      <c r="P8" s="88"/>
    </row>
    <row r="9" spans="2:16" ht="23.25" customHeight="1" x14ac:dyDescent="0.25">
      <c r="B9" s="343" t="str">
        <f>ОсновнаяИнформация_НаименованиеУчастника</f>
        <v xml:space="preserve"> </v>
      </c>
      <c r="C9" s="343"/>
      <c r="D9" s="343"/>
      <c r="E9" s="343"/>
      <c r="F9" s="343"/>
      <c r="G9" s="343"/>
      <c r="H9" s="343"/>
      <c r="I9" s="343"/>
      <c r="J9" s="343"/>
      <c r="K9" s="343"/>
      <c r="L9" s="343"/>
      <c r="M9" s="343"/>
      <c r="N9" s="343"/>
      <c r="O9" s="343"/>
      <c r="P9" s="343"/>
    </row>
    <row r="10" spans="2:16" ht="20.25" customHeight="1" x14ac:dyDescent="0.25">
      <c r="B10" s="334" t="s">
        <v>14</v>
      </c>
      <c r="C10" s="335" t="s">
        <v>51</v>
      </c>
      <c r="D10" s="335"/>
      <c r="E10" s="335"/>
      <c r="F10" s="335"/>
      <c r="G10" s="335"/>
      <c r="H10" s="335"/>
      <c r="I10" s="339" t="s">
        <v>14</v>
      </c>
      <c r="J10" s="336" t="s">
        <v>101</v>
      </c>
      <c r="K10" s="337"/>
      <c r="L10" s="337"/>
      <c r="M10" s="337"/>
      <c r="N10" s="337"/>
      <c r="O10" s="337"/>
      <c r="P10" s="338"/>
    </row>
    <row r="11" spans="2:16" ht="75" customHeight="1" x14ac:dyDescent="0.25">
      <c r="B11" s="334"/>
      <c r="C11" s="138" t="s">
        <v>4</v>
      </c>
      <c r="D11" s="138" t="s">
        <v>3</v>
      </c>
      <c r="E11" s="138" t="s">
        <v>52</v>
      </c>
      <c r="F11" s="138" t="s">
        <v>53</v>
      </c>
      <c r="G11" s="138" t="s">
        <v>118</v>
      </c>
      <c r="H11" s="138" t="s">
        <v>119</v>
      </c>
      <c r="I11" s="340"/>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344"/>
      <c r="B9" s="339" t="s">
        <v>14</v>
      </c>
      <c r="C9" s="339" t="s">
        <v>156</v>
      </c>
      <c r="D9" s="339" t="s">
        <v>4</v>
      </c>
      <c r="E9" s="339" t="s">
        <v>16</v>
      </c>
      <c r="F9" s="339" t="s">
        <v>19</v>
      </c>
      <c r="G9" s="339" t="s">
        <v>422</v>
      </c>
      <c r="H9" s="339" t="s">
        <v>423</v>
      </c>
      <c r="I9" s="346" t="s">
        <v>21</v>
      </c>
      <c r="J9" s="347"/>
      <c r="K9" s="346" t="s">
        <v>22</v>
      </c>
      <c r="L9" s="347"/>
      <c r="M9" s="348" t="s">
        <v>23</v>
      </c>
      <c r="N9" s="335" t="s">
        <v>186</v>
      </c>
      <c r="O9" s="335"/>
      <c r="P9" s="335"/>
    </row>
    <row r="10" spans="1:16" ht="38.25" x14ac:dyDescent="0.25">
      <c r="A10" s="344"/>
      <c r="B10" s="340"/>
      <c r="C10" s="340"/>
      <c r="D10" s="340"/>
      <c r="E10" s="340"/>
      <c r="F10" s="340"/>
      <c r="G10" s="340"/>
      <c r="H10" s="340"/>
      <c r="I10" s="149" t="s">
        <v>24</v>
      </c>
      <c r="J10" s="149" t="s">
        <v>25</v>
      </c>
      <c r="K10" s="149" t="s">
        <v>26</v>
      </c>
      <c r="L10" s="149" t="s">
        <v>27</v>
      </c>
      <c r="M10" s="349"/>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345" t="s">
        <v>28</v>
      </c>
      <c r="F22" s="345"/>
      <c r="G22" s="345"/>
      <c r="H22" s="345"/>
      <c r="I22" s="345"/>
      <c r="J22" s="345"/>
      <c r="K22" s="345"/>
      <c r="L22" s="345"/>
      <c r="M22" s="345"/>
      <c r="N22" s="345"/>
      <c r="O22" s="345"/>
      <c r="P22" s="345"/>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3"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342" t="s">
        <v>157</v>
      </c>
      <c r="C8" s="342"/>
      <c r="D8" s="342"/>
      <c r="E8" s="342"/>
      <c r="F8" s="342"/>
      <c r="G8" s="342"/>
      <c r="H8" s="91"/>
      <c r="I8" s="91"/>
      <c r="J8" s="91"/>
      <c r="K8" s="91"/>
    </row>
    <row r="9" spans="1:11" ht="34.5" customHeight="1" x14ac:dyDescent="0.25">
      <c r="A9" s="354"/>
      <c r="B9" s="339" t="s">
        <v>14</v>
      </c>
      <c r="C9" s="339" t="s">
        <v>412</v>
      </c>
      <c r="D9" s="339" t="s">
        <v>4</v>
      </c>
      <c r="E9" s="293" t="s">
        <v>158</v>
      </c>
      <c r="F9" s="351"/>
      <c r="G9" s="294"/>
      <c r="H9" s="346" t="s">
        <v>159</v>
      </c>
      <c r="I9" s="347"/>
      <c r="J9" s="352" t="s">
        <v>172</v>
      </c>
      <c r="K9" s="352" t="s">
        <v>174</v>
      </c>
    </row>
    <row r="10" spans="1:11" ht="56.25" customHeight="1" x14ac:dyDescent="0.25">
      <c r="A10" s="354"/>
      <c r="B10" s="340"/>
      <c r="C10" s="340"/>
      <c r="D10" s="340"/>
      <c r="E10" s="139" t="s">
        <v>16</v>
      </c>
      <c r="F10" s="139" t="s">
        <v>19</v>
      </c>
      <c r="G10" s="139" t="s">
        <v>20</v>
      </c>
      <c r="H10" s="149" t="s">
        <v>24</v>
      </c>
      <c r="I10" s="149" t="s">
        <v>25</v>
      </c>
      <c r="J10" s="353"/>
      <c r="K10" s="353"/>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350" t="s">
        <v>173</v>
      </c>
      <c r="F22" s="350"/>
      <c r="G22" s="350"/>
      <c r="H22" s="350"/>
      <c r="I22" s="350"/>
      <c r="J22" s="350"/>
      <c r="K22" s="35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32" t="str">
        <f>'ОФЕРТА_ (начни с меня)'!B6:C6&amp;": "&amp;'ОФЕРТА_ (начни с меня)'!D6</f>
        <v xml:space="preserve">Способ закупки: </v>
      </c>
      <c r="C3" s="332"/>
      <c r="D3" s="332"/>
      <c r="E3" s="332"/>
      <c r="F3" s="332"/>
      <c r="G3" s="332"/>
      <c r="H3" s="332"/>
      <c r="I3" s="332"/>
      <c r="J3" s="332"/>
      <c r="K3" s="332"/>
      <c r="L3" s="332"/>
      <c r="M3" s="332"/>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31" t="str">
        <f>"Предмет договора: "&amp;'ОФЕРТА_ (начни с меня)'!D10</f>
        <v xml:space="preserve">Предмет договора: </v>
      </c>
      <c r="C5" s="331"/>
      <c r="D5" s="331"/>
      <c r="E5" s="331"/>
      <c r="F5" s="331"/>
      <c r="G5" s="331"/>
      <c r="H5" s="331"/>
      <c r="I5" s="331"/>
      <c r="J5" s="331"/>
      <c r="K5" s="331"/>
      <c r="L5" s="331"/>
      <c r="M5" s="331"/>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355" t="s">
        <v>459</v>
      </c>
      <c r="C9" s="356"/>
      <c r="D9" s="356"/>
      <c r="E9" s="356"/>
      <c r="F9" s="356"/>
      <c r="G9" s="356"/>
      <c r="H9" s="356"/>
      <c r="I9" s="356"/>
      <c r="J9" s="356"/>
      <c r="K9" s="356"/>
      <c r="L9" s="356"/>
      <c r="M9" s="356"/>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358"/>
      <c r="B11" s="359" t="s">
        <v>14</v>
      </c>
      <c r="C11" s="339" t="s">
        <v>156</v>
      </c>
      <c r="D11" s="339" t="s">
        <v>4</v>
      </c>
      <c r="E11" s="293" t="s">
        <v>161</v>
      </c>
      <c r="F11" s="351"/>
      <c r="G11" s="294"/>
      <c r="H11" s="346" t="s">
        <v>457</v>
      </c>
      <c r="I11" s="347"/>
      <c r="J11" s="346" t="s">
        <v>171</v>
      </c>
      <c r="K11" s="357"/>
      <c r="L11" s="357"/>
      <c r="M11" s="347"/>
    </row>
    <row r="12" spans="1:13" ht="56.25" customHeight="1" x14ac:dyDescent="0.25">
      <c r="A12" s="358"/>
      <c r="B12" s="360"/>
      <c r="C12" s="340"/>
      <c r="D12" s="340"/>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5"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12" t="str">
        <f>'ОФЕРТА_ (начни с меня)'!B2&amp;" "&amp;'ОФЕРТА_ (начни с меня)'!D2</f>
        <v xml:space="preserve">Заявка на участие в закупке № </v>
      </c>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G2" s="312"/>
      <c r="AH2" s="312"/>
      <c r="AI2" s="312"/>
      <c r="AJ2" s="312"/>
      <c r="AK2" s="312"/>
      <c r="AL2" s="312"/>
    </row>
    <row r="3" spans="2:38" ht="15.75" x14ac:dyDescent="0.25">
      <c r="B3" s="312" t="str">
        <f>'ОФЕРТА_ (начни с меня)'!B6:C6&amp;": "&amp;'ОФЕРТА_ (начни с меня)'!D6</f>
        <v xml:space="preserve">Способ закупки: </v>
      </c>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row>
    <row r="4" spans="2:38" ht="15.75" x14ac:dyDescent="0.25">
      <c r="B4" s="312" t="str">
        <f>"Заказчик: "&amp;'ОФЕРТА_ (начни с меня)'!D4</f>
        <v xml:space="preserve">Заказчик: </v>
      </c>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c r="AK4" s="312"/>
      <c r="AL4" s="312"/>
    </row>
    <row r="5" spans="2:38" ht="15.75" customHeight="1" x14ac:dyDescent="0.25">
      <c r="B5" s="311" t="str">
        <f>"Предмет договора: "&amp;'ОФЕРТА_ (начни с меня)'!D10</f>
        <v xml:space="preserve">Предмет договора: </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38" ht="15.75" x14ac:dyDescent="0.25">
      <c r="B6" s="312" t="str">
        <f>"Участник закупки: "&amp;IF(ISBLANK(Оферта_Наименование)," ",Оферта_Наименование)</f>
        <v xml:space="preserve">Участник закупки:  </v>
      </c>
      <c r="C6" s="312"/>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row>
    <row r="7" spans="2:38" ht="15.75" x14ac:dyDescent="0.25">
      <c r="B7" s="342" t="str">
        <f>"ИНН: "&amp;IF(ISBLANK(Оферта_ИНН)," ",Оферта_ИНН)</f>
        <v xml:space="preserve">ИНН:  </v>
      </c>
      <c r="C7" s="342"/>
      <c r="D7" s="342"/>
      <c r="E7" s="342"/>
      <c r="F7" s="342"/>
      <c r="G7" s="342"/>
      <c r="H7" s="342"/>
      <c r="I7" s="342"/>
      <c r="J7" s="342"/>
      <c r="K7" s="342"/>
      <c r="L7" s="342"/>
      <c r="M7" s="342"/>
      <c r="N7" s="342"/>
      <c r="O7" s="342"/>
      <c r="P7" s="342"/>
      <c r="Q7" s="342"/>
      <c r="R7" s="342"/>
      <c r="S7" s="342"/>
      <c r="T7" s="342"/>
      <c r="U7" s="342"/>
      <c r="V7" s="342"/>
      <c r="W7" s="342"/>
      <c r="X7" s="342"/>
      <c r="Y7" s="342"/>
      <c r="Z7" s="342"/>
      <c r="AA7" s="342"/>
      <c r="AB7" s="342"/>
      <c r="AC7" s="342"/>
      <c r="AD7" s="342"/>
      <c r="AE7" s="342"/>
      <c r="AF7" s="342"/>
      <c r="AG7" s="342"/>
      <c r="AH7" s="342"/>
      <c r="AI7" s="342"/>
      <c r="AJ7" s="342"/>
      <c r="AK7" s="342"/>
      <c r="AL7" s="342"/>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361" t="s">
        <v>461</v>
      </c>
      <c r="E41" s="361"/>
      <c r="F41" s="361"/>
      <c r="G41" s="361"/>
      <c r="H41" s="361"/>
      <c r="I41" s="361"/>
      <c r="J41" s="361"/>
      <c r="K41" s="201"/>
      <c r="L41" s="201"/>
      <c r="M41" s="362"/>
      <c r="N41" s="362"/>
      <c r="O41" s="362"/>
      <c r="P41" s="362"/>
      <c r="Q41" s="362"/>
      <c r="R41" s="362"/>
      <c r="S41" s="362"/>
      <c r="T41" s="362"/>
      <c r="U41" s="362"/>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2" t="str">
        <f>"Предмет договора: "&amp;'ОФЕРТА_ (начни с меня)'!D10</f>
        <v xml:space="preserve">Предмет договора: </v>
      </c>
      <c r="C4" s="232"/>
      <c r="D4" s="232"/>
    </row>
    <row r="5" spans="1:5" ht="25.5" customHeight="1" thickBot="1" x14ac:dyDescent="0.3">
      <c r="A5" s="172"/>
      <c r="B5" s="233" t="s">
        <v>411</v>
      </c>
      <c r="C5" s="233"/>
      <c r="D5" s="233"/>
    </row>
    <row r="6" spans="1:5" ht="21.95" customHeight="1" x14ac:dyDescent="0.25">
      <c r="A6" s="6"/>
      <c r="B6" s="236" t="s">
        <v>233</v>
      </c>
      <c r="C6" s="237"/>
      <c r="D6" s="27" t="str">
        <f>IF(ISBLANK(Оферта_Наименование)," ",Оферта_Наименование)</f>
        <v xml:space="preserve"> </v>
      </c>
      <c r="E6" s="173"/>
    </row>
    <row r="7" spans="1:5" ht="21.95" customHeight="1" x14ac:dyDescent="0.25">
      <c r="A7" s="6"/>
      <c r="B7" s="234" t="s">
        <v>234</v>
      </c>
      <c r="C7" s="235"/>
      <c r="D7" s="28"/>
      <c r="E7" s="173"/>
    </row>
    <row r="8" spans="1:5" ht="21.95" customHeight="1" x14ac:dyDescent="0.25">
      <c r="A8" s="6"/>
      <c r="B8" s="240" t="s">
        <v>235</v>
      </c>
      <c r="C8" s="241"/>
      <c r="D8" s="28"/>
      <c r="E8" s="173"/>
    </row>
    <row r="9" spans="1:5" ht="21.95" customHeight="1" x14ac:dyDescent="0.25">
      <c r="A9" s="6"/>
      <c r="B9" s="238" t="s">
        <v>1</v>
      </c>
      <c r="C9" s="239"/>
      <c r="D9" s="29"/>
      <c r="E9" s="173"/>
    </row>
    <row r="10" spans="1:5" ht="21.95" customHeight="1" x14ac:dyDescent="0.25">
      <c r="A10" s="6"/>
      <c r="B10" s="242" t="s">
        <v>372</v>
      </c>
      <c r="C10" s="243"/>
      <c r="D10" s="30"/>
      <c r="E10" s="173"/>
    </row>
    <row r="11" spans="1:5" ht="21.95" customHeight="1" x14ac:dyDescent="0.25">
      <c r="A11" s="6"/>
      <c r="B11" s="234" t="s">
        <v>116</v>
      </c>
      <c r="C11" s="235"/>
      <c r="D11" s="28"/>
      <c r="E11" s="173"/>
    </row>
    <row r="12" spans="1:5" ht="21.95" customHeight="1" thickBot="1" x14ac:dyDescent="0.3">
      <c r="A12" s="6"/>
      <c r="B12" s="244" t="s">
        <v>373</v>
      </c>
      <c r="C12" s="245"/>
      <c r="D12" s="31"/>
      <c r="E12" s="173"/>
    </row>
    <row r="13" spans="1:5" ht="21.95" customHeight="1" x14ac:dyDescent="0.25">
      <c r="A13" s="6"/>
      <c r="B13" s="248" t="s">
        <v>4</v>
      </c>
      <c r="C13" s="249"/>
      <c r="D13" s="32" t="str">
        <f>IF(ISBLANK(Оферта_ИНН)," ",Оферта_ИНН)</f>
        <v xml:space="preserve"> </v>
      </c>
      <c r="E13" s="173"/>
    </row>
    <row r="14" spans="1:5" ht="21.95" customHeight="1" x14ac:dyDescent="0.25">
      <c r="A14" s="6"/>
      <c r="B14" s="246" t="s">
        <v>5</v>
      </c>
      <c r="C14" s="247"/>
      <c r="D14" s="33" t="str">
        <f>IF(ISBLANK(Оферта_КПП)," ",Оферта_КПП)</f>
        <v xml:space="preserve"> </v>
      </c>
      <c r="E14" s="173"/>
    </row>
    <row r="15" spans="1:5" ht="21.95" customHeight="1" x14ac:dyDescent="0.25">
      <c r="A15" s="6"/>
      <c r="B15" s="246" t="s">
        <v>65</v>
      </c>
      <c r="C15" s="247"/>
      <c r="D15" s="34"/>
      <c r="E15" s="173"/>
    </row>
    <row r="16" spans="1:5" ht="21.95" customHeight="1" x14ac:dyDescent="0.25">
      <c r="A16" s="6"/>
      <c r="B16" s="240" t="s">
        <v>6</v>
      </c>
      <c r="C16" s="241"/>
      <c r="D16" s="28"/>
      <c r="E16" s="173"/>
    </row>
    <row r="17" spans="1:5" ht="21.95" customHeight="1" x14ac:dyDescent="0.25">
      <c r="A17" s="6"/>
      <c r="B17" s="240" t="s">
        <v>69</v>
      </c>
      <c r="C17" s="241"/>
      <c r="D17" s="28"/>
      <c r="E17" s="173"/>
    </row>
    <row r="18" spans="1:5" ht="21.95" customHeight="1" thickBot="1" x14ac:dyDescent="0.3">
      <c r="A18" s="6"/>
      <c r="B18" s="253" t="s">
        <v>7</v>
      </c>
      <c r="C18" s="254"/>
      <c r="D18" s="35"/>
      <c r="E18" s="173"/>
    </row>
    <row r="19" spans="1:5" ht="21.95" customHeight="1" x14ac:dyDescent="0.25">
      <c r="A19" s="6"/>
      <c r="B19" s="236" t="s">
        <v>115</v>
      </c>
      <c r="C19" s="36" t="s">
        <v>9</v>
      </c>
      <c r="D19" s="37"/>
    </row>
    <row r="20" spans="1:5" ht="21.95" customHeight="1" x14ac:dyDescent="0.25">
      <c r="A20" s="6"/>
      <c r="B20" s="240"/>
      <c r="C20" s="38" t="s">
        <v>10</v>
      </c>
      <c r="D20" s="39"/>
    </row>
    <row r="21" spans="1:5" ht="21.95" customHeight="1" x14ac:dyDescent="0.25">
      <c r="A21" s="6"/>
      <c r="B21" s="240"/>
      <c r="C21" s="38" t="s">
        <v>112</v>
      </c>
      <c r="D21" s="40"/>
    </row>
    <row r="22" spans="1:5" ht="21.95" customHeight="1" x14ac:dyDescent="0.25">
      <c r="A22" s="6"/>
      <c r="B22" s="250"/>
      <c r="C22" s="41" t="s">
        <v>111</v>
      </c>
      <c r="D22" s="42"/>
    </row>
    <row r="23" spans="1:5" ht="21.95" customHeight="1" thickBot="1" x14ac:dyDescent="0.3">
      <c r="A23" s="6"/>
      <c r="B23" s="253"/>
      <c r="C23" s="43" t="s">
        <v>2</v>
      </c>
      <c r="D23" s="44"/>
    </row>
    <row r="24" spans="1:5" ht="21.95" customHeight="1" x14ac:dyDescent="0.25">
      <c r="A24" s="6"/>
      <c r="B24" s="236" t="s">
        <v>8</v>
      </c>
      <c r="C24" s="36" t="s">
        <v>9</v>
      </c>
      <c r="D24" s="37"/>
    </row>
    <row r="25" spans="1:5" ht="21.95" customHeight="1" x14ac:dyDescent="0.25">
      <c r="A25" s="6"/>
      <c r="B25" s="240"/>
      <c r="C25" s="38" t="s">
        <v>10</v>
      </c>
      <c r="D25" s="39"/>
    </row>
    <row r="26" spans="1:5" ht="21.95" customHeight="1" x14ac:dyDescent="0.25">
      <c r="A26" s="6"/>
      <c r="B26" s="240"/>
      <c r="C26" s="38" t="s">
        <v>112</v>
      </c>
      <c r="D26" s="42"/>
    </row>
    <row r="27" spans="1:5" ht="21.95" customHeight="1" x14ac:dyDescent="0.25">
      <c r="A27" s="6"/>
      <c r="B27" s="250"/>
      <c r="C27" s="41" t="s">
        <v>111</v>
      </c>
      <c r="D27" s="42"/>
    </row>
    <row r="28" spans="1:5" ht="21.95" customHeight="1" thickBot="1" x14ac:dyDescent="0.3">
      <c r="A28" s="6"/>
      <c r="B28" s="251"/>
      <c r="C28" s="45" t="s">
        <v>2</v>
      </c>
      <c r="D28" s="46"/>
    </row>
    <row r="29" spans="1:5" ht="21.95" customHeight="1" x14ac:dyDescent="0.25">
      <c r="A29" s="6"/>
      <c r="B29" s="255" t="s">
        <v>11</v>
      </c>
      <c r="C29" s="47" t="s">
        <v>9</v>
      </c>
      <c r="D29" s="48"/>
    </row>
    <row r="30" spans="1:5" ht="21.95" customHeight="1" x14ac:dyDescent="0.25">
      <c r="A30" s="6"/>
      <c r="B30" s="256"/>
      <c r="C30" s="38" t="s">
        <v>10</v>
      </c>
      <c r="D30" s="39"/>
    </row>
    <row r="31" spans="1:5" ht="21.95" customHeight="1" x14ac:dyDescent="0.25">
      <c r="A31" s="6"/>
      <c r="B31" s="256"/>
      <c r="C31" s="38" t="s">
        <v>112</v>
      </c>
      <c r="D31" s="40"/>
    </row>
    <row r="32" spans="1:5" ht="21.95" customHeight="1" x14ac:dyDescent="0.25">
      <c r="A32" s="6"/>
      <c r="B32" s="257"/>
      <c r="C32" s="41" t="s">
        <v>111</v>
      </c>
      <c r="D32" s="42"/>
    </row>
    <row r="33" spans="1:4" ht="21.95" customHeight="1" thickBot="1" x14ac:dyDescent="0.3">
      <c r="A33" s="6"/>
      <c r="B33" s="258"/>
      <c r="C33" s="45" t="s">
        <v>2</v>
      </c>
      <c r="D33" s="46"/>
    </row>
    <row r="34" spans="1:4" ht="21.95" customHeight="1" x14ac:dyDescent="0.25">
      <c r="A34" s="6"/>
      <c r="B34" s="259" t="s">
        <v>123</v>
      </c>
      <c r="C34" s="47" t="s">
        <v>9</v>
      </c>
      <c r="D34" s="48"/>
    </row>
    <row r="35" spans="1:4" ht="21.95" customHeight="1" x14ac:dyDescent="0.25">
      <c r="A35" s="6"/>
      <c r="B35" s="240"/>
      <c r="C35" s="38" t="s">
        <v>10</v>
      </c>
      <c r="D35" s="39"/>
    </row>
    <row r="36" spans="1:4" ht="21.95" customHeight="1" x14ac:dyDescent="0.25">
      <c r="A36" s="6"/>
      <c r="B36" s="240"/>
      <c r="C36" s="38" t="s">
        <v>112</v>
      </c>
      <c r="D36" s="42"/>
    </row>
    <row r="37" spans="1:4" ht="21.95" customHeight="1" x14ac:dyDescent="0.25">
      <c r="A37" s="6"/>
      <c r="B37" s="240"/>
      <c r="C37" s="38" t="s">
        <v>111</v>
      </c>
      <c r="D37" s="42"/>
    </row>
    <row r="38" spans="1:4" ht="21.95" customHeight="1" x14ac:dyDescent="0.25">
      <c r="A38" s="6"/>
      <c r="B38" s="240"/>
      <c r="C38" s="38" t="s">
        <v>2</v>
      </c>
      <c r="D38" s="39"/>
    </row>
    <row r="39" spans="1:4" ht="62.1" customHeight="1" thickBot="1" x14ac:dyDescent="0.3">
      <c r="A39" s="6"/>
      <c r="B39" s="251"/>
      <c r="C39" s="45" t="s">
        <v>113</v>
      </c>
      <c r="D39" s="46"/>
    </row>
    <row r="40" spans="1:4" ht="21.95" customHeight="1" x14ac:dyDescent="0.25">
      <c r="A40" s="6"/>
      <c r="B40" s="259" t="s">
        <v>176</v>
      </c>
      <c r="C40" s="47" t="s">
        <v>9</v>
      </c>
      <c r="D40" s="48"/>
    </row>
    <row r="41" spans="1:4" ht="21.95" customHeight="1" x14ac:dyDescent="0.25">
      <c r="A41" s="6"/>
      <c r="B41" s="240"/>
      <c r="C41" s="38" t="s">
        <v>10</v>
      </c>
      <c r="D41" s="39"/>
    </row>
    <row r="42" spans="1:4" ht="21.95" customHeight="1" x14ac:dyDescent="0.25">
      <c r="A42" s="6"/>
      <c r="B42" s="240"/>
      <c r="C42" s="38" t="s">
        <v>112</v>
      </c>
      <c r="D42" s="42"/>
    </row>
    <row r="43" spans="1:4" ht="21.95" customHeight="1" x14ac:dyDescent="0.25">
      <c r="A43" s="6"/>
      <c r="B43" s="240"/>
      <c r="C43" s="38" t="s">
        <v>111</v>
      </c>
      <c r="D43" s="42"/>
    </row>
    <row r="44" spans="1:4" ht="21.95" customHeight="1" x14ac:dyDescent="0.25">
      <c r="A44" s="6"/>
      <c r="B44" s="240"/>
      <c r="C44" s="38" t="s">
        <v>2</v>
      </c>
      <c r="D44" s="39"/>
    </row>
    <row r="45" spans="1:4" ht="62.1" customHeight="1" thickBot="1" x14ac:dyDescent="0.3">
      <c r="A45" s="174"/>
      <c r="B45" s="253"/>
      <c r="C45" s="43" t="s">
        <v>113</v>
      </c>
      <c r="D45" s="49"/>
    </row>
    <row r="46" spans="1:4" ht="18.75" customHeight="1" x14ac:dyDescent="0.25">
      <c r="A46" s="6"/>
      <c r="D46" s="5"/>
    </row>
    <row r="47" spans="1:4" ht="69.75" customHeight="1" x14ac:dyDescent="0.25">
      <c r="A47" s="6"/>
      <c r="B47" s="252" t="s">
        <v>188</v>
      </c>
      <c r="C47" s="252"/>
      <c r="D47" s="175"/>
    </row>
    <row r="48" spans="1:4" ht="93.75" customHeight="1" x14ac:dyDescent="0.25">
      <c r="A48" s="6"/>
      <c r="B48" s="252" t="s">
        <v>12</v>
      </c>
      <c r="C48" s="252"/>
      <c r="D48" s="175"/>
    </row>
    <row r="49" spans="2:4" ht="142.5" customHeight="1" x14ac:dyDescent="0.25">
      <c r="B49" s="252" t="s">
        <v>13</v>
      </c>
      <c r="C49" s="252"/>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50" priority="35">
      <formula>AND(CELL("защита", A1)=0, NOT(ISBLANK(A1)))</formula>
    </cfRule>
    <cfRule type="expression" dxfId="249" priority="36">
      <formula>AND(CELL("защита", A1)=0, ISBLANK(A1))</formula>
    </cfRule>
    <cfRule type="expression" dxfId="248" priority="37">
      <formula>CELL("защита", A1)=0</formula>
    </cfRule>
  </conditionalFormatting>
  <conditionalFormatting sqref="D6">
    <cfRule type="expression" dxfId="247" priority="32">
      <formula>AND(CELL("защита", D6)=0, NOT(ISBLANK(D6)))</formula>
    </cfRule>
    <cfRule type="expression" dxfId="246" priority="33">
      <formula>AND(CELL("защита", D6)=0, ISBLANK(D6))</formula>
    </cfRule>
    <cfRule type="expression" dxfId="245" priority="34">
      <formula>CELL("защита", D6)=0</formula>
    </cfRule>
  </conditionalFormatting>
  <conditionalFormatting sqref="D6 D13:D14">
    <cfRule type="cellIs" dxfId="244" priority="31" operator="equal">
      <formula>" "</formula>
    </cfRule>
  </conditionalFormatting>
  <conditionalFormatting sqref="D16:D18">
    <cfRule type="expression" dxfId="243" priority="25">
      <formula>AND(CELL("защита", D16)=0, NOT(ISBLANK(D16)))</formula>
    </cfRule>
    <cfRule type="expression" dxfId="242" priority="26">
      <formula>AND(CELL("защита", D16)=0, ISBLANK(D16))</formula>
    </cfRule>
    <cfRule type="expression" dxfId="241" priority="27">
      <formula>CELL("защита", D16)=0</formula>
    </cfRule>
  </conditionalFormatting>
  <conditionalFormatting sqref="D19:D20 D22:D28">
    <cfRule type="expression" dxfId="240" priority="22">
      <formula>AND(CELL("защита", D19)=0, NOT(ISBLANK(D19)))</formula>
    </cfRule>
    <cfRule type="expression" dxfId="239" priority="23">
      <formula>AND(CELL("защита", D19)=0, ISBLANK(D19))</formula>
    </cfRule>
    <cfRule type="expression" dxfId="238" priority="24">
      <formula>CELL("защита", D19)=0</formula>
    </cfRule>
  </conditionalFormatting>
  <conditionalFormatting sqref="D29:D30 D33:D39">
    <cfRule type="expression" dxfId="237" priority="19">
      <formula>AND(CELL("защита", D29)=0, NOT(ISBLANK(D29)))</formula>
    </cfRule>
    <cfRule type="expression" dxfId="236" priority="20">
      <formula>AND(CELL("защита", D29)=0, ISBLANK(D29))</formula>
    </cfRule>
    <cfRule type="expression" dxfId="235" priority="21">
      <formula>CELL("защита", D29)=0</formula>
    </cfRule>
  </conditionalFormatting>
  <conditionalFormatting sqref="D40:D45">
    <cfRule type="expression" dxfId="234" priority="16">
      <formula>AND(CELL("защита", D40)=0, NOT(ISBLANK(D40)))</formula>
    </cfRule>
    <cfRule type="expression" dxfId="233" priority="17">
      <formula>AND(CELL("защита", D40)=0, ISBLANK(D40))</formula>
    </cfRule>
    <cfRule type="expression" dxfId="232" priority="18">
      <formula>CELL("защита", D40)=0</formula>
    </cfRule>
  </conditionalFormatting>
  <conditionalFormatting sqref="D49">
    <cfRule type="expression" dxfId="231" priority="13">
      <formula>AND(CELL("защита", D49)=0, NOT(ISBLANK(D49)))</formula>
    </cfRule>
    <cfRule type="expression" dxfId="230" priority="14">
      <formula>AND(CELL("защита", D49)=0, ISBLANK(D49))</formula>
    </cfRule>
    <cfRule type="expression" dxfId="229" priority="15">
      <formula>CELL("защита", D49)=0</formula>
    </cfRule>
  </conditionalFormatting>
  <conditionalFormatting sqref="D21">
    <cfRule type="expression" dxfId="228" priority="7">
      <formula>AND(CELL("защита", D21)=0, NOT(ISBLANK(D21)))</formula>
    </cfRule>
    <cfRule type="expression" dxfId="227" priority="8">
      <formula>AND(CELL("защита", D21)=0, ISBLANK(D21))</formula>
    </cfRule>
    <cfRule type="expression" dxfId="226" priority="9">
      <formula>CELL("защита", D21)=0</formula>
    </cfRule>
  </conditionalFormatting>
  <conditionalFormatting sqref="D31">
    <cfRule type="expression" dxfId="225" priority="4">
      <formula>AND(CELL("защита", D31)=0, NOT(ISBLANK(D31)))</formula>
    </cfRule>
    <cfRule type="expression" dxfId="224" priority="5">
      <formula>AND(CELL("защита", D31)=0, ISBLANK(D31))</formula>
    </cfRule>
    <cfRule type="expression" dxfId="223" priority="6">
      <formula>CELL("защита", D31)=0</formula>
    </cfRule>
  </conditionalFormatting>
  <conditionalFormatting sqref="D32">
    <cfRule type="expression" dxfId="222" priority="1">
      <formula>AND(CELL("защита", D32)=0, NOT(ISBLANK(D32)))</formula>
    </cfRule>
    <cfRule type="expression" dxfId="221" priority="2">
      <formula>AND(CELL("защита", D32)=0, ISBLANK(D32))</formula>
    </cfRule>
    <cfRule type="expression" dxfId="220"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F227"/>
  <sheetViews>
    <sheetView showGridLines="0" tabSelected="1"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60" t="str">
        <f>'ОФЕРТА_ (начни с меня)'!B6:C6&amp;": "&amp;'ОФЕРТА_ (начни с меня)'!D6</f>
        <v xml:space="preserve">Способ закупки: </v>
      </c>
      <c r="C3" s="260"/>
      <c r="D3" s="260"/>
      <c r="E3" s="260"/>
      <c r="F3" s="260"/>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2" t="str">
        <f>"Предмет договора: "&amp;'ОФЕРТА_ (начни с меня)'!D10</f>
        <v xml:space="preserve">Предмет договора: </v>
      </c>
      <c r="C5" s="232"/>
      <c r="D5" s="232"/>
      <c r="E5" s="232"/>
      <c r="F5" s="232"/>
    </row>
    <row r="6" spans="1:6" ht="25.5" customHeight="1" thickBot="1" x14ac:dyDescent="0.3">
      <c r="A6" s="54"/>
      <c r="B6" s="233" t="s">
        <v>410</v>
      </c>
      <c r="C6" s="233"/>
      <c r="D6" s="233"/>
      <c r="E6" s="233"/>
      <c r="F6" s="233"/>
    </row>
    <row r="7" spans="1:6" ht="21.95" customHeight="1" x14ac:dyDescent="0.25">
      <c r="A7" s="54"/>
      <c r="B7" s="278" t="str">
        <f>Анкета!B6</f>
        <v>Наименование участника закупки</v>
      </c>
      <c r="C7" s="279"/>
      <c r="D7" s="280"/>
      <c r="E7" s="274" t="str">
        <f>IF(ISBLANK('ОФЕРТА_ (начни с меня)'!D5)," ",'ОФЕРТА_ (начни с меня)'!D5)</f>
        <v xml:space="preserve"> </v>
      </c>
      <c r="F7" s="275"/>
    </row>
    <row r="8" spans="1:6" ht="21.95" customHeight="1" x14ac:dyDescent="0.25">
      <c r="A8" s="54"/>
      <c r="B8" s="271" t="str">
        <f>Анкета!B7</f>
        <v xml:space="preserve">Сокращенное наименование </v>
      </c>
      <c r="C8" s="272"/>
      <c r="D8" s="273"/>
      <c r="E8" s="276" t="str">
        <f>IF(ISBLANK(Анкета!$D$7)," ",Анкета!$D$7)</f>
        <v xml:space="preserve"> </v>
      </c>
      <c r="F8" s="277"/>
    </row>
    <row r="9" spans="1:6" ht="21.95" customHeight="1" x14ac:dyDescent="0.25">
      <c r="A9" s="54"/>
      <c r="B9" s="271" t="str">
        <f>Анкета!B8</f>
        <v xml:space="preserve">Местонахождение </v>
      </c>
      <c r="C9" s="272"/>
      <c r="D9" s="273"/>
      <c r="E9" s="276" t="str">
        <f>IF(ISBLANK(Анкета!$D$8)," ",Анкета!$D$8)</f>
        <v xml:space="preserve"> </v>
      </c>
      <c r="F9" s="277"/>
    </row>
    <row r="10" spans="1:6" ht="21.95" customHeight="1" x14ac:dyDescent="0.25">
      <c r="A10" s="54"/>
      <c r="B10" s="271" t="str">
        <f>Анкета!B9</f>
        <v>Почтовый адрес</v>
      </c>
      <c r="C10" s="272"/>
      <c r="D10" s="273"/>
      <c r="E10" s="276" t="str">
        <f>IF(ISBLANK(Анкета!$D$9)," ",Анкета!$D$9)</f>
        <v xml:space="preserve"> </v>
      </c>
      <c r="F10" s="277"/>
    </row>
    <row r="11" spans="1:6" ht="21.95" customHeight="1" x14ac:dyDescent="0.25">
      <c r="A11" s="54"/>
      <c r="B11" s="281" t="s">
        <v>232</v>
      </c>
      <c r="C11" s="282"/>
      <c r="D11" s="283"/>
      <c r="E11" s="284" t="str">
        <f>IF(ISBLANK(Анкета!$D$47)," ",Анкета!$D$47)</f>
        <v xml:space="preserve"> </v>
      </c>
      <c r="F11" s="285"/>
    </row>
    <row r="12" spans="1:6" ht="21.95" customHeight="1" x14ac:dyDescent="0.25">
      <c r="A12" s="54"/>
      <c r="B12" s="268" t="str">
        <f>Анкета!B10</f>
        <v>Адрес электронной почты (общий)</v>
      </c>
      <c r="C12" s="269"/>
      <c r="D12" s="270"/>
      <c r="E12" s="286" t="str">
        <f>IF(ISBLANK(Анкета!D10)," ",Анкета!D10)</f>
        <v xml:space="preserve"> </v>
      </c>
      <c r="F12" s="287"/>
    </row>
    <row r="13" spans="1:6" ht="21.95" customHeight="1" x14ac:dyDescent="0.25">
      <c r="A13" s="54"/>
      <c r="B13" s="271" t="str">
        <f>Анкета!B11</f>
        <v>Адрес сайта</v>
      </c>
      <c r="C13" s="272"/>
      <c r="D13" s="273"/>
      <c r="E13" s="276" t="str">
        <f>IF(ISBLANK(Анкета!D11)," ",Анкета!D11)</f>
        <v xml:space="preserve"> </v>
      </c>
      <c r="F13" s="277"/>
    </row>
    <row r="14" spans="1:6" ht="21.95" customHeight="1" x14ac:dyDescent="0.25">
      <c r="A14" s="54"/>
      <c r="B14" s="271" t="str">
        <f>Анкета!B12</f>
        <v>Телефон (общий)</v>
      </c>
      <c r="C14" s="272"/>
      <c r="D14" s="273"/>
      <c r="E14" s="288" t="str">
        <f>IF(ISBLANK(Анкета!D12)," ",Анкета!D12)</f>
        <v xml:space="preserve"> </v>
      </c>
      <c r="F14" s="289"/>
    </row>
    <row r="15" spans="1:6" ht="21.95" customHeight="1" x14ac:dyDescent="0.25">
      <c r="A15" s="54"/>
      <c r="B15" s="268" t="str">
        <f>Анкета!B13</f>
        <v>ИНН</v>
      </c>
      <c r="C15" s="269"/>
      <c r="D15" s="270"/>
      <c r="E15" s="286" t="str">
        <f>IF(ISBLANK('ОФЕРТА_ (начни с меня)'!D7)," ",'ОФЕРТА_ (начни с меня)'!D7)</f>
        <v xml:space="preserve"> </v>
      </c>
      <c r="F15" s="287"/>
    </row>
    <row r="16" spans="1:6" ht="21.95" customHeight="1" x14ac:dyDescent="0.25">
      <c r="A16" s="54"/>
      <c r="B16" s="271" t="str">
        <f>Анкета!B14</f>
        <v>КПП</v>
      </c>
      <c r="C16" s="272"/>
      <c r="D16" s="273"/>
      <c r="E16" s="276" t="str">
        <f>IF(ISBLANK('ОФЕРТА_ (начни с меня)'!D8)," ",'ОФЕРТА_ (начни с меня)'!D8)</f>
        <v xml:space="preserve"> </v>
      </c>
      <c r="F16" s="277"/>
    </row>
    <row r="17" spans="1:6" ht="21.95" customHeight="1" x14ac:dyDescent="0.25">
      <c r="A17" s="54"/>
      <c r="B17" s="271" t="str">
        <f>Анкета!B15</f>
        <v>ОГРН (ОГРНИП)</v>
      </c>
      <c r="C17" s="272"/>
      <c r="D17" s="273"/>
      <c r="E17" s="309" t="str">
        <f>IF(ISBLANK(Анкета!D15)," ",Анкета!D15)</f>
        <v xml:space="preserve"> </v>
      </c>
      <c r="F17" s="310"/>
    </row>
    <row r="18" spans="1:6" ht="21.95" customHeight="1" x14ac:dyDescent="0.25">
      <c r="A18" s="54"/>
      <c r="B18" s="271" t="str">
        <f>Анкета!B16</f>
        <v>ОКПО</v>
      </c>
      <c r="C18" s="272"/>
      <c r="D18" s="273"/>
      <c r="E18" s="276" t="str">
        <f>IF(ISBLANK(Анкета!D16)," ",Анкета!D16)</f>
        <v xml:space="preserve"> </v>
      </c>
      <c r="F18" s="277"/>
    </row>
    <row r="19" spans="1:6" ht="21.95" customHeight="1" x14ac:dyDescent="0.25">
      <c r="A19" s="54"/>
      <c r="B19" s="299" t="str">
        <f>Анкета!B17</f>
        <v>ОКВЭД (основной)</v>
      </c>
      <c r="C19" s="300"/>
      <c r="D19" s="301"/>
      <c r="E19" s="276" t="str">
        <f>IF(ISBLANK(Анкета!D17)," ",Анкета!D17)</f>
        <v xml:space="preserve"> </v>
      </c>
      <c r="F19" s="277"/>
    </row>
    <row r="20" spans="1:6" ht="21.95" customHeight="1" x14ac:dyDescent="0.25">
      <c r="A20" s="54"/>
      <c r="B20" s="302" t="str">
        <f>Анкета!B18</f>
        <v>ОКОПФ</v>
      </c>
      <c r="C20" s="303"/>
      <c r="D20" s="304"/>
      <c r="E20" s="288" t="str">
        <f>IF(ISBLANK(Анкета!D18)," ",Анкета!D18)</f>
        <v xml:space="preserve"> </v>
      </c>
      <c r="F20" s="289"/>
    </row>
    <row r="21" spans="1:6" ht="21.95" customHeight="1" x14ac:dyDescent="0.25">
      <c r="A21" s="54"/>
      <c r="B21" s="305" t="s">
        <v>115</v>
      </c>
      <c r="C21" s="306"/>
      <c r="D21" s="55" t="s">
        <v>9</v>
      </c>
      <c r="E21" s="307" t="str">
        <f>IF(ISBLANK(Анкета!D19)," ",Анкета!D19)</f>
        <v xml:space="preserve"> </v>
      </c>
      <c r="F21" s="308"/>
    </row>
    <row r="22" spans="1:6" ht="21.95" customHeight="1" x14ac:dyDescent="0.25">
      <c r="A22" s="54"/>
      <c r="B22" s="305"/>
      <c r="C22" s="306"/>
      <c r="D22" s="38" t="s">
        <v>10</v>
      </c>
      <c r="E22" s="266" t="str">
        <f>IF(ISBLANK(Анкета!D20)," ",Анкета!D20)</f>
        <v xml:space="preserve"> </v>
      </c>
      <c r="F22" s="267"/>
    </row>
    <row r="23" spans="1:6" ht="21.95" customHeight="1" x14ac:dyDescent="0.25">
      <c r="A23" s="54"/>
      <c r="B23" s="305"/>
      <c r="C23" s="306"/>
      <c r="D23" s="38" t="s">
        <v>112</v>
      </c>
      <c r="E23" s="291" t="str">
        <f>IF(ISBLANK(Анкета!D21)," ",Анкета!D21)</f>
        <v xml:space="preserve"> </v>
      </c>
      <c r="F23" s="292"/>
    </row>
    <row r="24" spans="1:6" ht="21.95" customHeight="1" x14ac:dyDescent="0.25">
      <c r="A24" s="54"/>
      <c r="B24" s="305"/>
      <c r="C24" s="306"/>
      <c r="D24" s="41" t="s">
        <v>111</v>
      </c>
      <c r="E24" s="291" t="str">
        <f>IF(ISBLANK(Анкета!D22)," ",Анкета!D22)</f>
        <v xml:space="preserve"> </v>
      </c>
      <c r="F24" s="292"/>
    </row>
    <row r="25" spans="1:6" ht="21.95" customHeight="1" x14ac:dyDescent="0.25">
      <c r="A25" s="54"/>
      <c r="B25" s="305"/>
      <c r="C25" s="306"/>
      <c r="D25" s="41" t="s">
        <v>2</v>
      </c>
      <c r="E25" s="295" t="str">
        <f>IF(ISBLANK(Анкета!D23)," ",Анкета!D23)</f>
        <v xml:space="preserve"> </v>
      </c>
      <c r="F25" s="296"/>
    </row>
    <row r="26" spans="1:6" ht="21.95" customHeight="1" x14ac:dyDescent="0.25">
      <c r="A26" s="54"/>
      <c r="B26" s="293" t="s">
        <v>374</v>
      </c>
      <c r="C26" s="294"/>
      <c r="D26" s="55" t="s">
        <v>9</v>
      </c>
      <c r="E26" s="297" t="str">
        <f>IF(ISBLANK(Анкета!D29)," ",Анкета!D29)</f>
        <v xml:space="preserve"> </v>
      </c>
      <c r="F26" s="298"/>
    </row>
    <row r="27" spans="1:6" ht="21.95" customHeight="1" x14ac:dyDescent="0.25">
      <c r="A27" s="54"/>
      <c r="B27" s="293"/>
      <c r="C27" s="294"/>
      <c r="D27" s="38" t="s">
        <v>10</v>
      </c>
      <c r="E27" s="266" t="str">
        <f>IF(ISBLANK(Анкета!D30)," ",Анкета!D30)</f>
        <v xml:space="preserve"> </v>
      </c>
      <c r="F27" s="267"/>
    </row>
    <row r="28" spans="1:6" ht="21.95" customHeight="1" x14ac:dyDescent="0.25">
      <c r="A28" s="54"/>
      <c r="B28" s="293"/>
      <c r="C28" s="294"/>
      <c r="D28" s="38" t="s">
        <v>112</v>
      </c>
      <c r="E28" s="291" t="str">
        <f>IF(ISBLANK(Анкета!D31)," ",Анкета!D31)</f>
        <v xml:space="preserve"> </v>
      </c>
      <c r="F28" s="292"/>
    </row>
    <row r="29" spans="1:6" ht="21.95" customHeight="1" x14ac:dyDescent="0.25">
      <c r="A29" s="54"/>
      <c r="B29" s="293"/>
      <c r="C29" s="294"/>
      <c r="D29" s="41" t="s">
        <v>111</v>
      </c>
      <c r="E29" s="291" t="str">
        <f>IF(ISBLANK(Анкета!D32)," ",Анкета!D32)</f>
        <v xml:space="preserve"> </v>
      </c>
      <c r="F29" s="292"/>
    </row>
    <row r="30" spans="1:6" ht="21.95" customHeight="1" x14ac:dyDescent="0.25">
      <c r="A30" s="54"/>
      <c r="B30" s="293"/>
      <c r="C30" s="294"/>
      <c r="D30" s="56" t="s">
        <v>2</v>
      </c>
      <c r="E30" s="295" t="str">
        <f>IF(ISBLANK(Анкета!D33)," ",Анкета!D33)</f>
        <v xml:space="preserve"> </v>
      </c>
      <c r="F30" s="296"/>
    </row>
    <row r="31" spans="1:6" ht="21.95" customHeight="1" x14ac:dyDescent="0.25">
      <c r="A31" s="54"/>
      <c r="B31" s="2"/>
      <c r="C31" s="290" t="s">
        <v>376</v>
      </c>
      <c r="D31" s="290"/>
      <c r="E31" s="290"/>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264" t="s">
        <v>371</v>
      </c>
      <c r="D213" s="264"/>
      <c r="E213" s="264"/>
      <c r="F213" s="265"/>
    </row>
    <row r="214" spans="2:6" ht="21.95" customHeight="1" x14ac:dyDescent="0.25">
      <c r="B214" s="65">
        <f>ROW()-29</f>
        <v>185</v>
      </c>
      <c r="C214" s="261"/>
      <c r="D214" s="262"/>
      <c r="E214" s="262"/>
      <c r="F214" s="263"/>
    </row>
    <row r="215" spans="2:6" ht="21.95" customHeight="1" x14ac:dyDescent="0.25">
      <c r="B215" s="65">
        <f t="shared" ref="B215:B227" si="6">ROW()-29</f>
        <v>186</v>
      </c>
      <c r="C215" s="261"/>
      <c r="D215" s="262"/>
      <c r="E215" s="262"/>
      <c r="F215" s="263"/>
    </row>
    <row r="216" spans="2:6" ht="21.95" customHeight="1" x14ac:dyDescent="0.25">
      <c r="B216" s="65">
        <f t="shared" si="6"/>
        <v>187</v>
      </c>
      <c r="C216" s="261"/>
      <c r="D216" s="262"/>
      <c r="E216" s="262"/>
      <c r="F216" s="263"/>
    </row>
    <row r="217" spans="2:6" ht="21.95" customHeight="1" x14ac:dyDescent="0.25">
      <c r="B217" s="65">
        <f t="shared" si="6"/>
        <v>188</v>
      </c>
      <c r="C217" s="261"/>
      <c r="D217" s="262"/>
      <c r="E217" s="262"/>
      <c r="F217" s="263"/>
    </row>
    <row r="218" spans="2:6" ht="21.95" customHeight="1" x14ac:dyDescent="0.25">
      <c r="B218" s="65">
        <f t="shared" si="6"/>
        <v>189</v>
      </c>
      <c r="C218" s="261"/>
      <c r="D218" s="262"/>
      <c r="E218" s="262"/>
      <c r="F218" s="263"/>
    </row>
    <row r="219" spans="2:6" ht="21.95" customHeight="1" x14ac:dyDescent="0.25">
      <c r="B219" s="65">
        <f t="shared" si="6"/>
        <v>190</v>
      </c>
      <c r="C219" s="261"/>
      <c r="D219" s="262"/>
      <c r="E219" s="262"/>
      <c r="F219" s="263"/>
    </row>
    <row r="220" spans="2:6" ht="21.95" customHeight="1" x14ac:dyDescent="0.25">
      <c r="B220" s="65">
        <f t="shared" si="6"/>
        <v>191</v>
      </c>
      <c r="C220" s="261"/>
      <c r="D220" s="262"/>
      <c r="E220" s="262"/>
      <c r="F220" s="263"/>
    </row>
    <row r="221" spans="2:6" ht="21.95" customHeight="1" x14ac:dyDescent="0.25">
      <c r="B221" s="65">
        <f t="shared" si="6"/>
        <v>192</v>
      </c>
      <c r="C221" s="261"/>
      <c r="D221" s="262"/>
      <c r="E221" s="262"/>
      <c r="F221" s="263"/>
    </row>
    <row r="222" spans="2:6" ht="21.95" customHeight="1" x14ac:dyDescent="0.25">
      <c r="B222" s="65">
        <f t="shared" si="6"/>
        <v>193</v>
      </c>
      <c r="C222" s="261"/>
      <c r="D222" s="262"/>
      <c r="E222" s="262"/>
      <c r="F222" s="263"/>
    </row>
    <row r="223" spans="2:6" ht="21.95" customHeight="1" x14ac:dyDescent="0.25">
      <c r="B223" s="65">
        <f t="shared" si="6"/>
        <v>194</v>
      </c>
      <c r="C223" s="261"/>
      <c r="D223" s="262"/>
      <c r="E223" s="262"/>
      <c r="F223" s="263"/>
    </row>
    <row r="224" spans="2:6" ht="21.95" customHeight="1" x14ac:dyDescent="0.25">
      <c r="B224" s="65">
        <f t="shared" si="6"/>
        <v>195</v>
      </c>
      <c r="C224" s="261"/>
      <c r="D224" s="262"/>
      <c r="E224" s="262"/>
      <c r="F224" s="263"/>
    </row>
    <row r="225" spans="2:6" ht="21.95" customHeight="1" x14ac:dyDescent="0.25">
      <c r="B225" s="65">
        <f t="shared" si="6"/>
        <v>196</v>
      </c>
      <c r="C225" s="261"/>
      <c r="D225" s="262"/>
      <c r="E225" s="262"/>
      <c r="F225" s="263"/>
    </row>
    <row r="226" spans="2:6" ht="21.95" customHeight="1" x14ac:dyDescent="0.25">
      <c r="B226" s="65">
        <f t="shared" si="6"/>
        <v>197</v>
      </c>
      <c r="C226" s="261"/>
      <c r="D226" s="262"/>
      <c r="E226" s="262"/>
      <c r="F226" s="263"/>
    </row>
    <row r="227" spans="2:6" ht="21.95" customHeight="1" x14ac:dyDescent="0.25">
      <c r="B227" s="65">
        <f t="shared" si="6"/>
        <v>198</v>
      </c>
      <c r="C227" s="261"/>
      <c r="D227" s="262"/>
      <c r="E227" s="262"/>
      <c r="F227" s="263"/>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13" priority="52">
      <formula>AND(CELL("защита", A2)=0, NOT(ISBLANK(A2)))</formula>
    </cfRule>
    <cfRule type="expression" dxfId="212" priority="58">
      <formula>AND(CELL("защита", A2)=0, ISBLANK(A2))</formula>
    </cfRule>
    <cfRule type="expression" dxfId="211" priority="59">
      <formula>CELL("защита", A2)=0</formula>
    </cfRule>
  </conditionalFormatting>
  <conditionalFormatting sqref="F31">
    <cfRule type="expression" dxfId="210" priority="43">
      <formula>AND(CELL("защита", F31)=0, NOT(ISBLANK(F31)))</formula>
    </cfRule>
    <cfRule type="expression" dxfId="209" priority="44">
      <formula>AND(CELL("защита", F31)=0, ISBLANK(F31))</formula>
    </cfRule>
    <cfRule type="expression" dxfId="208" priority="45">
      <formula>CELL("защита", F31)=0</formula>
    </cfRule>
  </conditionalFormatting>
  <conditionalFormatting sqref="D21:D25">
    <cfRule type="expression" dxfId="207" priority="37">
      <formula>AND(CELL("защита", D21)=0, NOT(ISBLANK(D21)))</formula>
    </cfRule>
    <cfRule type="expression" dxfId="206" priority="38">
      <formula>AND(CELL("защита", D21)=0, ISBLANK(D21))</formula>
    </cfRule>
    <cfRule type="expression" dxfId="205" priority="39">
      <formula>CELL("защита", D21)=0</formula>
    </cfRule>
  </conditionalFormatting>
  <conditionalFormatting sqref="D26:D30">
    <cfRule type="expression" dxfId="204" priority="34">
      <formula>AND(CELL("защита", D26)=0, NOT(ISBLANK(D26)))</formula>
    </cfRule>
    <cfRule type="expression" dxfId="203" priority="35">
      <formula>AND(CELL("защита", D26)=0, ISBLANK(D26))</formula>
    </cfRule>
    <cfRule type="expression" dxfId="202" priority="36">
      <formula>CELL("защита", D26)=0</formula>
    </cfRule>
  </conditionalFormatting>
  <conditionalFormatting sqref="C214:C227">
    <cfRule type="expression" dxfId="201" priority="22">
      <formula>AND(CELL("защита", C214)=0, NOT(ISBLANK(C214)))</formula>
    </cfRule>
    <cfRule type="expression" dxfId="200" priority="23">
      <formula>AND(CELL("защита", C214)=0, ISBLANK(C214))</formula>
    </cfRule>
    <cfRule type="expression" dxfId="199" priority="24">
      <formula>CELL("защита", C214)=0</formula>
    </cfRule>
  </conditionalFormatting>
  <conditionalFormatting sqref="B7:B14">
    <cfRule type="expression" dxfId="198" priority="16">
      <formula>AND(CELL("защита", B7)=0, NOT(ISBLANK(B7)))</formula>
    </cfRule>
    <cfRule type="expression" dxfId="197" priority="17">
      <formula>AND(CELL("защита", B7)=0, ISBLANK(B7))</formula>
    </cfRule>
    <cfRule type="expression" dxfId="196" priority="18">
      <formula>CELL("защита", B7)=0</formula>
    </cfRule>
  </conditionalFormatting>
  <conditionalFormatting sqref="B15:B20">
    <cfRule type="expression" dxfId="195" priority="13">
      <formula>AND(CELL("защита", B15)=0, NOT(ISBLANK(B15)))</formula>
    </cfRule>
    <cfRule type="expression" dxfId="194" priority="14">
      <formula>AND(CELL("защита", B15)=0, ISBLANK(B15))</formula>
    </cfRule>
    <cfRule type="expression" dxfId="193" priority="15">
      <formula>CELL("защита", B15)=0</formula>
    </cfRule>
  </conditionalFormatting>
  <conditionalFormatting sqref="E7:F30">
    <cfRule type="cellIs" dxfId="192" priority="1" operator="notEqual">
      <formula>" "</formula>
    </cfRule>
    <cfRule type="cellIs" dxfId="191"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14:C227"/>
    <dataValidation type="list" allowBlank="1" showInputMessage="1" showErrorMessage="1" prompt="Выберите &quot;Х&quot; в выпадающем списке, если хотите отметить данный вид работы (услуги)" sqref="F32:F212">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12" t="str">
        <f>'ОФЕРТА_ (начни с меня)'!B6:C6&amp;": "&amp;'ОФЕРТА_ (начни с меня)'!D6</f>
        <v xml:space="preserve">Способ закупки: </v>
      </c>
      <c r="C3" s="312"/>
      <c r="D3" s="312"/>
    </row>
    <row r="4" spans="1:4" ht="25.5" customHeight="1" x14ac:dyDescent="0.25">
      <c r="B4" s="54" t="str">
        <f>"Заказчик: "&amp;'ОФЕРТА_ (начни с меня)'!D4</f>
        <v xml:space="preserve">Заказчик: </v>
      </c>
      <c r="C4" s="54"/>
      <c r="D4" s="26"/>
    </row>
    <row r="5" spans="1:4" ht="25.5" customHeight="1" x14ac:dyDescent="0.25">
      <c r="B5" s="311" t="str">
        <f>"Предмет договора: "&amp;'ОФЕРТА_ (начни с меня)'!D10</f>
        <v xml:space="preserve">Предмет договора: </v>
      </c>
      <c r="C5" s="311"/>
      <c r="D5" s="31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33" t="s">
        <v>460</v>
      </c>
      <c r="C8" s="233"/>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77" priority="10">
      <formula>CELL("защита", A2)=0</formula>
    </cfRule>
  </conditionalFormatting>
  <conditionalFormatting sqref="D9:D39">
    <cfRule type="expression" dxfId="176" priority="8">
      <formula>AND(CELL("защита", D9)=0, NOT(ISBLANK(D9)))</formula>
    </cfRule>
    <cfRule type="expression" dxfId="175" priority="9">
      <formula>AND(CELL("защита", D9)=0, ISBLANK(D9))</formula>
    </cfRule>
  </conditionalFormatting>
  <conditionalFormatting sqref="B2:B7">
    <cfRule type="expression" dxfId="174" priority="3">
      <formula>AND(CELL("защита", B2)=0, NOT(ISBLANK(B2)))</formula>
    </cfRule>
    <cfRule type="expression" dxfId="173" priority="4">
      <formula>AND(CELL("защита", B2)=0, ISBLANK(B2))</formula>
    </cfRule>
    <cfRule type="expression" dxfId="172" priority="5">
      <formula>CELL("защита", B2)=0</formula>
    </cfRule>
  </conditionalFormatting>
  <conditionalFormatting sqref="D8">
    <cfRule type="expression" dxfId="171" priority="1">
      <formula>AND(CELL("защита", D8)=0, NOT(ISBLANK(D8)))</formula>
    </cfRule>
    <cfRule type="expression" dxfId="170"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12" t="str">
        <f>'ОФЕРТА_ (начни с меня)'!B2:C2&amp;" "&amp;'ОФЕРТА_ (начни с меня)'!D2</f>
        <v xml:space="preserve">Заявка на участие в закупке № </v>
      </c>
      <c r="C2" s="312"/>
      <c r="D2" s="312"/>
      <c r="E2" s="312"/>
    </row>
    <row r="3" spans="1:12" s="178" customFormat="1" ht="25.5" customHeight="1" x14ac:dyDescent="0.25">
      <c r="B3" s="312" t="str">
        <f>'ОФЕРТА_ (начни с меня)'!B6:C6&amp;": "&amp;'ОФЕРТА_ (начни с меня)'!D6</f>
        <v xml:space="preserve">Способ закупки: </v>
      </c>
      <c r="C3" s="312"/>
      <c r="D3" s="312"/>
      <c r="E3" s="312"/>
    </row>
    <row r="4" spans="1:12" s="178" customFormat="1" ht="25.5" customHeight="1" x14ac:dyDescent="0.25">
      <c r="B4" s="312" t="str">
        <f>"Заказчик: "&amp;'ОФЕРТА_ (начни с меня)'!D4</f>
        <v xml:space="preserve">Заказчик: </v>
      </c>
      <c r="C4" s="312"/>
      <c r="D4" s="312"/>
      <c r="E4" s="312"/>
    </row>
    <row r="5" spans="1:12" s="178" customFormat="1" ht="25.5" customHeight="1" x14ac:dyDescent="0.25">
      <c r="B5" s="311" t="str">
        <f>"Предмет договора: "&amp;'ОФЕРТА_ (начни с меня)'!D10</f>
        <v xml:space="preserve">Предмет договора: </v>
      </c>
      <c r="C5" s="311"/>
      <c r="D5" s="311"/>
      <c r="E5" s="311"/>
    </row>
    <row r="6" spans="1:12" s="178" customFormat="1" ht="25.5" customHeight="1" x14ac:dyDescent="0.25">
      <c r="A6" s="179"/>
      <c r="B6" s="312" t="str">
        <f>"Участник закупки: "&amp;IF(ISBLANK(Оферта_Наименование)," ",Оферта_Наименование)</f>
        <v xml:space="preserve">Участник закупки:  </v>
      </c>
      <c r="C6" s="312"/>
      <c r="D6" s="312"/>
      <c r="E6" s="312"/>
      <c r="F6" s="88"/>
      <c r="G6" s="88"/>
      <c r="H6" s="88"/>
      <c r="I6" s="88"/>
      <c r="J6" s="88"/>
      <c r="K6" s="88"/>
      <c r="L6" s="88"/>
    </row>
    <row r="7" spans="1:12" s="178" customFormat="1" ht="25.5" customHeight="1" thickBot="1" x14ac:dyDescent="0.3">
      <c r="A7" s="179"/>
      <c r="B7" s="233" t="str">
        <f>"ИНН: "&amp;IF(ISBLANK(Оферта_ИНН)," ",Оферта_ИНН)</f>
        <v xml:space="preserve">ИНН:  </v>
      </c>
      <c r="C7" s="233"/>
      <c r="D7" s="89"/>
      <c r="E7" s="67"/>
      <c r="F7" s="88"/>
      <c r="G7" s="88"/>
      <c r="H7" s="88"/>
      <c r="I7" s="88"/>
      <c r="J7" s="88"/>
      <c r="K7" s="88"/>
      <c r="L7" s="88"/>
    </row>
    <row r="8" spans="1:12" s="178" customFormat="1" ht="25.5" customHeight="1" x14ac:dyDescent="0.25">
      <c r="A8" s="90"/>
      <c r="B8" s="313" t="s">
        <v>46</v>
      </c>
      <c r="C8" s="313"/>
      <c r="D8" s="313"/>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69" priority="5">
      <formula>AND(CELL("защита", B2)=0, NOT(ISBLANK(B2)))</formula>
    </cfRule>
    <cfRule type="expression" dxfId="168" priority="6">
      <formula>AND(CELL("защита", B2)=0, ISBLANK(B2))</formula>
    </cfRule>
    <cfRule type="expression" dxfId="167" priority="7">
      <formula>CELL("защита", B2)=0</formula>
    </cfRule>
  </conditionalFormatting>
  <conditionalFormatting sqref="A9:F13 A6:A7 A8:B8 E7:F8 F6 A14:A37 B14:B38 C14:F37">
    <cfRule type="expression" dxfId="166" priority="14">
      <formula>AND(CELL("защита", A6)=0, ISBLANK(A6))</formula>
    </cfRule>
    <cfRule type="expression" dxfId="165" priority="15">
      <formula>AND(CELL("защита", A6)=0, NOT(ISBLANK(A6)))</formula>
    </cfRule>
  </conditionalFormatting>
  <conditionalFormatting sqref="D38">
    <cfRule type="expression" dxfId="164" priority="3">
      <formula>AND(CELL("защита", D38)=0, ISBLANK(D38))</formula>
    </cfRule>
    <cfRule type="expression" dxfId="163" priority="4">
      <formula>AND(CELL("защита", D38)=0, NOT(ISBLANK(D38)))</formula>
    </cfRule>
  </conditionalFormatting>
  <conditionalFormatting sqref="E38">
    <cfRule type="expression" dxfId="162" priority="1">
      <formula>AND(CELL("защита", E38)=0, ISBLANK(E38))</formula>
    </cfRule>
    <cfRule type="expression" dxfId="161"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12" t="str">
        <f>'ОФЕРТА_ (начни с меня)'!B2&amp;" "&amp;'ОФЕРТА_ (начни с меня)'!D2</f>
        <v xml:space="preserve">Заявка на участие в закупке № </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row>
    <row r="2" spans="1:28" ht="19.5" customHeight="1" x14ac:dyDescent="0.25">
      <c r="A2" s="312" t="str">
        <f>'ОФЕРТА_ (начни с меня)'!B6&amp;": "&amp;'ОФЕРТА_ (начни с меня)'!D6</f>
        <v xml:space="preserve">Способ закупки: </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row>
    <row r="3" spans="1:28" ht="19.5" customHeight="1" x14ac:dyDescent="0.25">
      <c r="A3" s="312" t="str">
        <f>"Заказчик: "&amp;'ОФЕРТА_ (начни с меня)'!D4</f>
        <v xml:space="preserve">Заказчик: </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row>
    <row r="4" spans="1:28" ht="19.5" customHeight="1" x14ac:dyDescent="0.25">
      <c r="A4" s="311" t="str">
        <f>"Предмет договора: "&amp;'ОФЕРТА_ (начни с меня)'!D10</f>
        <v xml:space="preserve">Предмет договора: </v>
      </c>
      <c r="B4" s="311"/>
      <c r="C4" s="311"/>
      <c r="D4" s="311"/>
      <c r="E4" s="311"/>
      <c r="F4" s="311"/>
      <c r="G4" s="311"/>
      <c r="H4" s="311"/>
      <c r="I4" s="311"/>
      <c r="J4" s="311"/>
      <c r="K4" s="311"/>
      <c r="L4" s="311"/>
      <c r="M4" s="311"/>
      <c r="N4" s="311"/>
      <c r="O4" s="311"/>
      <c r="P4" s="311"/>
      <c r="Q4" s="311"/>
      <c r="R4" s="311"/>
      <c r="S4" s="311"/>
      <c r="T4" s="311"/>
      <c r="U4" s="311"/>
      <c r="V4" s="311"/>
      <c r="W4" s="311"/>
      <c r="X4" s="311"/>
      <c r="Y4" s="311"/>
      <c r="Z4" s="311"/>
      <c r="AA4" s="311"/>
      <c r="AB4" s="311"/>
    </row>
    <row r="5" spans="1:28" ht="19.5" customHeight="1" x14ac:dyDescent="0.25">
      <c r="A5" s="312" t="str">
        <f>"Участник закупки: "&amp;IF(ISBLANK(Оферта_Наименование)," ",Оферта_Наименование)</f>
        <v xml:space="preserve">Участник закупки:  </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row>
    <row r="6" spans="1:28" ht="19.5" customHeight="1" thickBot="1" x14ac:dyDescent="0.3">
      <c r="A6" s="233" t="str">
        <f>"ИНН: "&amp;IF(ISBLANK(Оферта_ИНН)," ",Оферта_ИНН)</f>
        <v xml:space="preserve">ИНН:  </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9.5" customHeight="1" x14ac:dyDescent="0.25">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row>
    <row r="8" spans="1:28" ht="19.5" customHeight="1" x14ac:dyDescent="0.25">
      <c r="A8" s="316" t="s">
        <v>227</v>
      </c>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row>
    <row r="9" spans="1:28" s="182" customFormat="1" ht="19.5" customHeight="1" x14ac:dyDescent="0.25">
      <c r="A9" s="31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row>
    <row r="10" spans="1:28" ht="19.5" customHeight="1" x14ac:dyDescent="0.25">
      <c r="A10" s="317" t="s">
        <v>228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row>
    <row r="11" spans="1:28" ht="27" customHeight="1" x14ac:dyDescent="0.25">
      <c r="A11" s="223" t="s">
        <v>464</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row>
    <row r="12" spans="1:28" ht="97.5" customHeight="1" x14ac:dyDescent="0.25">
      <c r="A12" s="31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row>
    <row r="13" spans="1:28" ht="79.5" customHeight="1" x14ac:dyDescent="0.25">
      <c r="A13" s="31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row>
    <row r="14" spans="1:28" ht="31.5" customHeight="1" x14ac:dyDescent="0.25">
      <c r="A14" s="31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row>
    <row r="15" spans="1:28" ht="36.75" customHeight="1" x14ac:dyDescent="0.25">
      <c r="A15" s="314" t="str">
        <f>'Соответствие требованиям'!C33</f>
        <v xml:space="preserve">Наличие акта медицинского осмотра с допуском к выполнению определённого вида работ </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row>
    <row r="16" spans="1:28" ht="50.25" customHeight="1" x14ac:dyDescent="0.25">
      <c r="A16" s="31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row>
    <row r="17" spans="1:28" ht="15"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15"/>
      <c r="E19" s="315"/>
      <c r="F19" s="315"/>
      <c r="G19" s="315"/>
      <c r="H19" s="315"/>
      <c r="I19" s="315"/>
      <c r="J19" s="315"/>
      <c r="K19" s="315"/>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 ref="A1:AB1"/>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20" t="str">
        <f>'ОФЕРТА_ (начни с меня)'!B6:C6&amp;": "&amp;'ОФЕРТА_ (начни с меня)'!D6</f>
        <v xml:space="preserve">Способ закупки: </v>
      </c>
      <c r="C2" s="320"/>
      <c r="D2" s="320"/>
      <c r="E2" s="320"/>
      <c r="F2" s="320"/>
      <c r="G2" s="320"/>
      <c r="H2" s="320"/>
      <c r="I2" s="320"/>
      <c r="J2" s="320"/>
      <c r="K2" s="320"/>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21" t="str">
        <f>"Предмет договора: "&amp;'ОФЕРТА_ (начни с меня)'!D10</f>
        <v xml:space="preserve">Предмет договора: </v>
      </c>
      <c r="C4" s="321"/>
      <c r="D4" s="321"/>
      <c r="E4" s="321"/>
      <c r="F4" s="321"/>
      <c r="G4" s="321"/>
      <c r="H4" s="321"/>
      <c r="I4" s="321"/>
      <c r="J4" s="321"/>
      <c r="K4" s="321"/>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22" t="str">
        <f>"ИНН: "&amp;IF(ISBLANK(Оферта_ИНН)," ",Оферта_ИНН)</f>
        <v xml:space="preserve">ИНН:  </v>
      </c>
      <c r="C6" s="322"/>
      <c r="D6" s="114"/>
      <c r="E6" s="115"/>
      <c r="F6" s="115"/>
      <c r="G6" s="115"/>
      <c r="H6" s="115"/>
      <c r="I6" s="115"/>
      <c r="J6" s="115"/>
      <c r="K6" s="115"/>
    </row>
    <row r="7" spans="1:11" ht="25.5" customHeight="1" x14ac:dyDescent="0.25">
      <c r="A7" s="116"/>
      <c r="B7" s="325" t="s">
        <v>57</v>
      </c>
      <c r="C7" s="325"/>
      <c r="D7" s="117"/>
      <c r="E7" s="118"/>
      <c r="F7" s="118"/>
      <c r="G7" s="118"/>
      <c r="H7" s="118"/>
      <c r="I7" s="118"/>
      <c r="J7" s="118"/>
      <c r="K7" s="118"/>
    </row>
    <row r="8" spans="1:11" s="184" customFormat="1" ht="31.5" customHeight="1" x14ac:dyDescent="0.25">
      <c r="A8" s="326"/>
      <c r="B8" s="328" t="s">
        <v>14</v>
      </c>
      <c r="C8" s="328" t="s">
        <v>59</v>
      </c>
      <c r="D8" s="328" t="s">
        <v>212</v>
      </c>
      <c r="E8" s="323" t="s">
        <v>63</v>
      </c>
      <c r="F8" s="324"/>
      <c r="G8" s="327"/>
      <c r="H8" s="328" t="s">
        <v>64</v>
      </c>
      <c r="I8" s="323" t="s">
        <v>428</v>
      </c>
      <c r="J8" s="324"/>
      <c r="K8" s="119" t="s">
        <v>429</v>
      </c>
    </row>
    <row r="9" spans="1:11" s="184" customFormat="1" ht="33.75" customHeight="1" x14ac:dyDescent="0.25">
      <c r="A9" s="326"/>
      <c r="B9" s="329"/>
      <c r="C9" s="329"/>
      <c r="D9" s="329"/>
      <c r="E9" s="119" t="s">
        <v>60</v>
      </c>
      <c r="F9" s="119" t="s">
        <v>62</v>
      </c>
      <c r="G9" s="119" t="s">
        <v>61</v>
      </c>
      <c r="H9" s="329"/>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3"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94C5008B-44DA-40AD-8D69-5CBC0C9616E7}">
  <ds:schemaRefs>
    <ds:schemaRef ds:uri="http://schemas.microsoft.com/DataMashup"/>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73</vt:i4>
      </vt:variant>
    </vt:vector>
  </HeadingPairs>
  <TitlesOfParts>
    <vt:vector size="90"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admins</cp:lastModifiedBy>
  <cp:lastPrinted>2022-12-07T03:35:38Z</cp:lastPrinted>
  <dcterms:created xsi:type="dcterms:W3CDTF">2015-06-05T18:19:34Z</dcterms:created>
  <dcterms:modified xsi:type="dcterms:W3CDTF">2023-06-06T06:22:27Z</dcterms:modified>
  <cp:category>Формы;Закупочная документация</cp:category>
</cp:coreProperties>
</file>